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bra3\PersonalesSUGESE$\solanolw\2020\Trabajos solicitados\"/>
    </mc:Choice>
  </mc:AlternateContent>
  <bookViews>
    <workbookView xWindow="20370" yWindow="-120" windowWidth="15600" windowHeight="11160"/>
  </bookViews>
  <sheets>
    <sheet name="Matriz de Consultas" sheetId="1" r:id="rId1"/>
  </sheets>
  <definedNames>
    <definedName name="_xlnm._FilterDatabase" localSheetId="0" hidden="1">'Matriz de Consultas'!$B$7:$H$82</definedName>
    <definedName name="_xlnm.Print_Area" localSheetId="0">'Matriz de Consultas'!$B$8:$H$83</definedName>
    <definedName name="base">#REF!</definedName>
    <definedName name="pro">#REF!</definedName>
    <definedName name="_xlnm.Print_Titles" localSheetId="0">'Matriz de Consultas'!$3:$7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3" i="1" l="1"/>
  <c r="G83" i="1"/>
  <c r="H70" i="1"/>
  <c r="H8" i="1"/>
  <c r="G8" i="1"/>
  <c r="H10" i="1" l="1"/>
  <c r="G10" i="1"/>
  <c r="E76" i="1"/>
  <c r="F72" i="1"/>
  <c r="E72" i="1"/>
  <c r="F57" i="1"/>
  <c r="E57" i="1"/>
  <c r="E8" i="1"/>
  <c r="F27" i="1"/>
  <c r="E27" i="1"/>
  <c r="H37" i="1"/>
  <c r="G37" i="1"/>
  <c r="G34" i="1"/>
  <c r="G35" i="1"/>
  <c r="G42" i="1"/>
  <c r="H42" i="1"/>
  <c r="G40" i="1"/>
  <c r="H40" i="1"/>
  <c r="H35" i="1"/>
  <c r="H34" i="1"/>
  <c r="G32" i="1"/>
  <c r="H32" i="1"/>
  <c r="G28" i="1"/>
  <c r="F8" i="1"/>
  <c r="H9" i="1" l="1"/>
  <c r="G9" i="1"/>
  <c r="H82" i="1"/>
  <c r="G82" i="1"/>
  <c r="H81" i="1"/>
  <c r="G81" i="1"/>
  <c r="H80" i="1"/>
  <c r="G80" i="1"/>
  <c r="H79" i="1"/>
  <c r="G79" i="1"/>
  <c r="H78" i="1"/>
  <c r="G78" i="1"/>
  <c r="H77" i="1"/>
  <c r="G77" i="1"/>
  <c r="F76" i="1"/>
  <c r="H75" i="1"/>
  <c r="G75" i="1"/>
  <c r="G72" i="1" s="1"/>
  <c r="G74" i="1"/>
  <c r="H73" i="1"/>
  <c r="G73" i="1"/>
  <c r="H71" i="1"/>
  <c r="G71" i="1"/>
  <c r="G70" i="1"/>
  <c r="G69" i="1"/>
  <c r="H68" i="1"/>
  <c r="G68" i="1"/>
  <c r="H67" i="1"/>
  <c r="G67" i="1"/>
  <c r="H66" i="1"/>
  <c r="G66" i="1"/>
  <c r="H65" i="1"/>
  <c r="G65" i="1"/>
  <c r="H64" i="1"/>
  <c r="G64" i="1"/>
  <c r="H63" i="1"/>
  <c r="G63" i="1"/>
  <c r="H62" i="1"/>
  <c r="G62" i="1"/>
  <c r="H61" i="1"/>
  <c r="G61" i="1"/>
  <c r="H60" i="1"/>
  <c r="G60" i="1"/>
  <c r="H59" i="1"/>
  <c r="G59" i="1"/>
  <c r="H58" i="1"/>
  <c r="G58"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1" i="1"/>
  <c r="G41" i="1"/>
  <c r="H39" i="1"/>
  <c r="G39" i="1"/>
  <c r="H38" i="1"/>
  <c r="G38" i="1"/>
  <c r="H36" i="1"/>
  <c r="G36" i="1"/>
  <c r="H33" i="1"/>
  <c r="G33" i="1"/>
  <c r="H31" i="1"/>
  <c r="G31" i="1"/>
  <c r="H30" i="1"/>
  <c r="G30" i="1"/>
  <c r="H29" i="1"/>
  <c r="G29"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57" i="1" l="1"/>
  <c r="H72" i="1"/>
  <c r="G57" i="1"/>
  <c r="G76" i="1"/>
  <c r="E83" i="1"/>
  <c r="F83" i="1"/>
  <c r="G27" i="1"/>
  <c r="H76" i="1"/>
  <c r="H27" i="1"/>
</calcChain>
</file>

<file path=xl/sharedStrings.xml><?xml version="1.0" encoding="utf-8"?>
<sst xmlns="http://schemas.openxmlformats.org/spreadsheetml/2006/main" count="251" uniqueCount="246">
  <si>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</si>
  <si>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</si>
  <si>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</si>
  <si>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</si>
  <si>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</si>
  <si>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</si>
  <si>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</si>
  <si>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</si>
  <si>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</si>
  <si>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</si>
  <si>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</si>
  <si>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</si>
  <si>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</si>
  <si>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</si>
  <si>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</si>
  <si>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</si>
  <si>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</si>
  <si>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</si>
  <si>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</si>
  <si>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</si>
  <si>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</si>
  <si>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</si>
  <si>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</si>
  <si>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</si>
  <si>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</si>
  <si>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</si>
  <si>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</si>
  <si>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</si>
  <si>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</si>
  <si>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</si>
  <si>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</si>
  <si>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</si>
  <si>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</si>
  <si>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</si>
  <si>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</si>
  <si>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</si>
  <si>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</si>
  <si>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</si>
  <si>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</si>
  <si>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</si>
  <si>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</si>
  <si>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</si>
  <si>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</si>
  <si>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</si>
  <si>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</si>
  <si>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</si>
  <si>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</si>
  <si>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</si>
  <si>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</si>
  <si>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</si>
  <si>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</si>
  <si>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</si>
  <si>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</si>
  <si>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</si>
  <si>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</si>
  <si>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</si>
  <si>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</si>
  <si>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</si>
  <si>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</si>
  <si>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</si>
  <si>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</si>
  <si>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</si>
  <si>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</si>
  <si>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</si>
  <si>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</si>
  <si>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</si>
  <si>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</si>
  <si>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</si>
  <si>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</si>
  <si>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</si>
  <si>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</si>
  <si>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</si>
  <si>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</si>
  <si>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</si>
  <si>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</si>
  <si>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</si>
  <si>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</si>
  <si>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</si>
  <si>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</si>
  <si>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</si>
  <si>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</si>
  <si>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</si>
  <si>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</si>
  <si>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</si>
  <si>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</si>
  <si>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</si>
  <si>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</si>
  <si>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</si>
  <si>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</si>
  <si>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</si>
  <si>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</si>
  <si>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</si>
  <si>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</si>
  <si>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</si>
  <si>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</si>
  <si>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</si>
  <si>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</si>
  <si>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</si>
  <si>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</si>
  <si>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</si>
  <si>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</si>
  <si>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</si>
  <si>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</si>
  <si>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</si>
  <si>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</si>
  <si>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</si>
  <si>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</si>
  <si>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</si>
  <si>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</si>
  <si>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</si>
  <si>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</si>
  <si>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</si>
  <si>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</si>
  <si>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</si>
  <si>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</si>
  <si>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</si>
  <si>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</si>
  <si>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</si>
  <si>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</si>
  <si>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</si>
  <si>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</si>
  <si>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</si>
  <si>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</si>
  <si>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</si>
  <si>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</si>
  <si>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</si>
  <si>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</si>
  <si>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</si>
  <si>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</si>
  <si>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</si>
  <si>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</si>
  <si>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</si>
  <si>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</si>
  <si>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</si>
  <si>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</si>
  <si>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</si>
  <si>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</si>
  <si>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</si>
  <si>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</si>
  <si>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</si>
  <si>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</si>
  <si>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</si>
  <si>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</si>
  <si>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</si>
  <si>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</si>
  <si>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</si>
  <si>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</si>
  <si>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</si>
  <si>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</si>
  <si>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</si>
  <si>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</si>
  <si>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</si>
  <si>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</si>
  <si>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</si>
  <si>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</si>
  <si>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</si>
  <si>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</si>
  <si>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</si>
  <si>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</si>
  <si>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</si>
  <si>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</si>
  <si>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</si>
  <si>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</si>
  <si>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</si>
  <si>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</si>
  <si>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</si>
  <si>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</si>
  <si>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</si>
  <si>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</si>
  <si>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</si>
  <si>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</si>
  <si>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</si>
  <si>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</si>
  <si>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</si>
  <si>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</si>
  <si>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</si>
  <si>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</si>
  <si>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</si>
  <si>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</si>
  <si>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</si>
  <si>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</si>
  <si>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</si>
  <si>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</si>
  <si>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</si>
  <si>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</si>
  <si>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</si>
  <si>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</si>
  <si>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</si>
  <si>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</si>
  <si>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</si>
  <si>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</si>
  <si>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</si>
  <si>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</si>
  <si>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</si>
  <si>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</si>
  <si>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Presupuesto de la Superintendencia General de Entidades Financieras para el año 2021</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</si>
  <si>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</si>
  <si>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</si>
  <si>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</si>
  <si>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</si>
  <si>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</si>
  <si>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</si>
  <si>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</si>
  <si>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</si>
  <si>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</si>
  <si>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</si>
  <si>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</si>
  <si>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</si>
  <si>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</si>
  <si>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</si>
  <si>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</si>
  <si>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</si>
  <si>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</si>
  <si>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</si>
  <si>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</si>
  <si>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de desarrollo de sistemas informáticos (consultorías)</t>
  </si>
  <si>
    <t>Servicio de desarrollo de sistemas informáticos</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</si>
  <si>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</si>
  <si>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</si>
  <si>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</si>
  <si>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</si>
  <si>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</si>
  <si>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</si>
  <si>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</si>
  <si>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</si>
  <si>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PRESUPUESTO AÑO
2021</t>
  </si>
  <si>
    <t>PRESUPUESTO AÑO
2020</t>
  </si>
  <si>
    <t xml:space="preserve">  ** Explicación del porqué hacer la erogación proporcionado por cada uno</t>
  </si>
  <si>
    <t>Resumen de observaciones</t>
  </si>
  <si>
    <t>Supervisado</t>
  </si>
  <si>
    <t xml:space="preserve">Cómo se atendio </t>
  </si>
  <si>
    <r>
      <rPr>
        <b/>
        <sz val="9"/>
        <rFont val="Arial"/>
        <family val="2"/>
      </rPr>
      <t xml:space="preserve">Cámara de Bancos: </t>
    </r>
    <r>
      <rPr>
        <sz val="9"/>
        <rFont val="Arial"/>
        <family val="2"/>
      </rPr>
      <t>En el presupuesto, se incluye una partida de bienes intangibles con un importante incremento del 330% y no se puede determinar la razón de dicho incremento, por lo que nos parece que el monto de ese incremento amerita su revisión.</t>
    </r>
  </si>
  <si>
    <r>
      <rPr>
        <b/>
        <sz val="9"/>
        <rFont val="Arial"/>
        <family val="2"/>
      </rPr>
      <t>Cámara de Bancos:</t>
    </r>
    <r>
      <rPr>
        <sz val="9"/>
        <rFont val="Arial"/>
        <family val="2"/>
      </rPr>
      <t xml:space="preserve"> Sobre las indemnizaciones de la SUGEF, llama la atención un crecimiento de 537%, es decir un aumento de ¢120.9 millones interanual.
En este punto, recomendamos su revisión, dado el alto incremento presupuestado.</t>
    </r>
  </si>
  <si>
    <r>
      <rPr>
        <b/>
        <sz val="9"/>
        <rFont val="Arial"/>
        <family val="2"/>
      </rPr>
      <t>Cámara de Bancos:</t>
    </r>
    <r>
      <rPr>
        <sz val="9"/>
        <rFont val="Arial"/>
        <family val="2"/>
      </rPr>
      <t xml:space="preserve"> La partida de capacitaciones refleja un incremento de un 43% respecto del
presupuesto 2020. Considerando los efectos de la pandemia y las nuevas modalidades de capacitación virtual que se han venido desarrollando, las cuales implican reducción de costos de viajes, hospedajes y traslados;
pareciera oportuno aprovechar esas nuevas modalidades y revisar este sustancial incremento.</t>
    </r>
  </si>
  <si>
    <r>
      <rPr>
        <b/>
        <sz val="9"/>
        <rFont val="Arial"/>
        <family val="2"/>
      </rPr>
      <t>Cámara de Bancos:</t>
    </r>
    <r>
      <rPr>
        <sz val="9"/>
        <rFont val="Arial"/>
        <family val="2"/>
      </rPr>
      <t xml:space="preserve"> Adicionalmente, el año anterior se realizó la reubicación de oficinas de las
Superintendencias con el objetivo de maximizar espacios y reducir costos de operación y administrativos; no obstante, los costos presupuestados por concepto de remuneración y servicios no lo reflejan así. Deberían observarse esas reducciones de gastos por esos conceptos.</t>
    </r>
  </si>
  <si>
    <t>Cámara de Bancos</t>
  </si>
  <si>
    <t xml:space="preserve">Observaciones
recibidas </t>
  </si>
  <si>
    <t>Se amplía la información.</t>
  </si>
  <si>
    <t>Temas</t>
  </si>
  <si>
    <t>Remuneraciones, servicios, capacitación, bienes intangibles e indemnizaciones.</t>
  </si>
  <si>
    <t>En la subpartida de indemnizaciones, se incluye una provisión para cubrir eventuales condenatorias en costas relacionadas con procesos judiciales laborales llevados por la Superintendencia y para los cuales no se tiene certeza de la fecha de finalización. Si bien se percibe un aumento muy grande, esto se debe a que los años anteriores, el presupuesto incluido ha sido bajo por lo que cualquier aumento aparenta ser un porcentaje alto. Además, es importante señalar que al ser un tema jurídico, no se puede prescindir de este presupuesto para atender cualquier condenatoria oportunamente, pero esto no significa que se vaya a ejecutar en su totalidad.</t>
  </si>
  <si>
    <t>La subpartida de “Bienes Intangibles” presenta un aumento del 232.22%, equivalente a ¢24.3 millones y corresponde principalmente a la inclusión del mantenimiento de licencias del Software Team Mate. Este es un sistema que utiliza la superintendencia como apoyo en labores de supervisión, el cual permite .Anteriormente no se contemplaba dentro del presupuesto debido a que con la adquisición de las licencias se incluyeron 18 meses de mantenimiento gratuito. Para el 2021 el monto corresponde al 50% (6 meses), para el 2022 se debe incluir el 100% del mantenimiento.</t>
  </si>
  <si>
    <t>La subpartida de Actividades de Capacitación está disminuyendo un 11.90% con respecto al presupuesto del 2020, equivalente a ¢27.4 millones, lo cual es reflejo de que esta superintendencia consideró para la formulación del período 2021 la situación actual generada por la pandemia del COVID-19. El 43% de incremento que indican en la consulta no se refleja en nuestras cifras presupuestarias.</t>
  </si>
  <si>
    <t>Con respecto a esta consulta, es importante indicar que, para la formulación de este presupuesto, la Sugef consideró todas aquellas variables que le permitieran aplicar los principios de austeridad, eficacia y eficiencia en el uso de los fondos públicos y que a la vez no se vieran afectados los servicios públicos que brinda a la ciudadanía, cumpliendo además con los límites de crecimiento impuestos por el Banco Central de Costa Rica, el Consejo Nacional de Supervisión del Sistema Financiero y la Ley Reguladora del Mercado de Valores (art. 174), los cuales se detallan a continuación: 
a) Presupuesto de Operación: Decrece -5,84% (lineamiento BCCR y CONASSIF: Crecimiento 0% )
b) Ley Reguladora del Mercado de Valores (Art. 174): Gasto corriente decrece -0,41% (límite máximo permitido: 3.58%)
Además, es importante indicar que para el 2021 la Sugef eliminó 7 plazas de servicios especiales, lo que equivale a una disminución del 3% en el presupuesto de remuneraciones.</t>
  </si>
  <si>
    <t>Con respecto a esta consulta, es importante indicar que, para la formulación de este presupuesto, la Sugef consideró todas aquellas variables que le permitieran aplicar los principios de austeridad, eficacia y eficiencia en el uso de los fondos públicos y que a la vez no se vieran afectados los servicios públicos que brinda a la ciudadanía, cumpliendo además con los límites de crecimiento impuestos por el Banco Central de Costa Rica, el Consejo Nacional de Supervisión del Sistema Financiero y la Ley Reguladora del Mercado de Valores (art. 174), los cuales se detallan a continuación:
a) Presupuesto de Operación: Decrece -5,84% (lineamiento BCCR y CONASSIF: Crecimiento 0% )
b) Ley Reguladora del Mercado de Valores (Art. 174): Gasto corriente decrece -0,41% (límite máximo permitido: 3.58%)
El costo de alquiler de edificio, está disminuyendo un 11.36% con respecto al 2020.</t>
  </si>
  <si>
    <t>Con respecto a esta consulta, es importante indicar que, para la formulación de este presupuesto, la Sugef consideró todas aquellas variables que le permitieran aplicar los principios de austeridad, eficacia y eficiencia en el uso de los fondos públicos y que a la vez no se vieran afectados los servicios públicos que brinda a la ciudadanía, cumpliendo además con los límites de crecimiento impuestos por el Banco Central de Costa Rica, el Consejo Nacional de Supervisión del Sistema Financiero y la Ley Reguladora del Mercado de Valores (art. 174), los cuales se detallan a continuación:
a) Presupuesto de Operación: Decrece -5,84% (lineamiento BCCR y CONASSIF: Crecimiento 0% )
b) Ley Reguladora del Mercado de Valores (Art. 174): Gasto corriente decrece -0,41% (límite máximo permitido: 3.58%)
Además, es importante indicar que los servicios administrativos disminuyen un 19.25% con respecto al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</si>
</sst>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quot;¢&quot;#,##0.00_);[Red]\(&quot;¢&quot;#,##0.00\)"/>
    <numFmt numFmtId="165" formatCode="&quot;₡&quot;#,##0.00"/>
  </numFmts>
  <fonts count="14" x14ac:knownFonts="1">
    <font>
      <sz val="10"/>
      <name val="Arial"/>
      <family val="2"/>
    </font>
    <font>
      <sz val="11"/>
      <color theme="1"/>
      <name val="Calibri"/>
      <family val="2"/>
      <scheme val="minor"/>
    </font>
    <font>
      <sz val="10"/>
      <name val="Arial"/>
      <family val="2"/>
    </font>
    <font>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i/>
      <sz val="10"/>
      <color theme="8" tint="-0.249977111117893"/>
      <name val="Arial"/>
      <family val="2"/>
    </font>
    <font>
      <sz val="11"/>
      <color theme="1"/>
      <name val="Times New Roman"/>
      <family val="1"/>
    </font>
    <font>
      <b/>
      <sz val="11"/>
      <color theme="1"/>
      <name val="Times New Roman"/>
      <family val="1"/>
    </font>
  </fonts>
  <fills count="5">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double">
        <color rgb="FF0070C0"/>
      </left>
      <right/>
      <top style="double">
        <color rgb="FF0070C0"/>
      </top>
      <bottom style="thick">
        <color theme="4" tint="-0.24994659260841701"/>
      </bottom>
      <diagonal/>
    </border>
    <border>
      <left style="double">
        <color rgb="FF0070C0"/>
      </left>
      <right/>
      <top style="double">
        <color rgb="FF0070C0"/>
      </top>
      <bottom style="double">
        <color rgb="FF0070C0"/>
      </bottom>
      <diagonal/>
    </border>
    <border>
      <left style="double">
        <color rgb="FF0070C0"/>
      </left>
      <right style="double">
        <color rgb="FF0070C0"/>
      </right>
      <top style="double">
        <color rgb="FF0070C0"/>
      </top>
      <bottom style="double">
        <color rgb="FF0070C0"/>
      </bottom>
      <diagonal/>
    </border>
    <border>
      <left/>
      <right/>
      <top style="double">
        <color rgb="FF0070C0"/>
      </top>
      <bottom style="double">
        <color rgb="FF0070C0"/>
      </bottom>
      <diagonal/>
    </border>
    <border>
      <left style="double">
        <color rgb="FF0070C0"/>
      </left>
      <right/>
      <top style="thick">
        <color theme="4" tint="-0.24994659260841701"/>
      </top>
      <bottom style="double">
        <color rgb="FF0070C0"/>
      </bottom>
      <diagonal/>
    </border>
    <border>
      <left style="double">
        <color rgb="FF0070C0"/>
      </left>
      <right style="thin">
        <color theme="4" tint="-0.24994659260841701"/>
      </right>
      <top style="double">
        <color rgb="FF0070C0"/>
      </top>
      <bottom style="double">
        <color rgb="FF0070C0"/>
      </bottom>
      <diagonal/>
    </border>
    <border>
      <left style="thin">
        <color theme="4" tint="-0.24994659260841701"/>
      </left>
      <right style="thin">
        <color theme="4" tint="-0.24994659260841701"/>
      </right>
      <top style="double">
        <color rgb="FF0070C0"/>
      </top>
      <bottom style="double">
        <color rgb="FF0070C0"/>
      </bottom>
      <diagonal/>
    </border>
    <border>
      <left style="thin">
        <color theme="4" tint="-0.24994659260841701"/>
      </left>
      <right style="double">
        <color rgb="FF0070C0"/>
      </right>
      <top style="double">
        <color rgb="FF0070C0"/>
      </top>
      <bottom style="double">
        <color rgb="FF0070C0"/>
      </bottom>
      <diagonal/>
    </border>
    <border>
      <left/>
      <right style="double">
        <color rgb="FF0070C0"/>
      </right>
      <top style="double">
        <color rgb="FF0070C0"/>
      </top>
      <bottom style="double">
        <color rgb="FF0070C0"/>
      </bottom>
      <diagonal/>
    </border>
    <border>
      <left/>
      <right style="double">
        <color theme="4" tint="-0.249977111117893"/>
      </right>
      <top/>
      <bottom style="double">
        <color theme="4" tint="-0.249977111117893"/>
      </bottom>
      <diagonal/>
    </border>
    <border>
      <left/>
      <right style="double">
        <color rgb="FF0070C0"/>
      </right>
      <top/>
      <bottom style="double">
        <color theme="4" tint="-0.249977111117893"/>
      </bottom>
      <diagonal/>
    </border>
    <border>
      <left/>
      <right/>
      <top style="double">
        <color rgb="FF0070C0"/>
      </top>
      <bottom/>
      <diagonal/>
    </border>
    <border>
      <left style="thin">
        <color indexed="64"/>
      </left>
      <right/>
      <top style="thin">
        <color indexed="64"/>
      </top>
      <bottom/>
      <diagonal/>
    </border>
    <border>
      <left style="double">
        <color rgb="FF0070C0"/>
      </left>
      <right style="thin">
        <color indexed="64"/>
      </right>
      <top style="double">
        <color rgb="FF0070C0"/>
      </top>
      <bottom style="double">
        <color rgb="FF0070C0"/>
      </bottom>
      <diagonal/>
    </border>
    <border>
      <left style="double">
        <color rgb="FF0070C0"/>
      </left>
      <right/>
      <top/>
      <bottom/>
      <diagonal/>
    </border>
    <border>
      <left style="thin">
        <color indexed="64"/>
      </left>
      <right/>
      <top style="double">
        <color rgb="FF0070C0"/>
      </top>
      <bottom style="double">
        <color rgb="FF0070C0"/>
      </bottom>
      <diagonal/>
    </border>
    <border>
      <left style="thin">
        <color theme="4" tint="-0.24994659260841701"/>
      </left>
      <right/>
      <top style="double">
        <color rgb="FF0070C0"/>
      </top>
      <bottom style="double">
        <color rgb="FF0070C0"/>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59">
    <xf numFmtId="0" fontId="0" fillId="0" borderId="0" xfId="0"/>
    <xf numFmtId="0" fontId="3" fillId="0" borderId="0" xfId="0" applyFont="1" applyAlignment="1">
      <alignment horizontal="center"/>
    </xf>
    <xf numFmtId="0" fontId="3" fillId="0" borderId="0" xfId="0" applyFont="1"/>
    <xf numFmtId="0" fontId="2"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9" fillId="0" borderId="0" xfId="0" applyFont="1" applyAlignment="1">
      <alignment vertical="top" wrapText="1"/>
    </xf>
    <xf numFmtId="0" fontId="9"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2" fillId="0" borderId="0" xfId="0" applyFont="1" applyAlignment="1">
      <alignment horizontal="center" vertical="top"/>
    </xf>
    <xf numFmtId="0" fontId="9" fillId="0" borderId="0" xfId="0" applyFont="1"/>
    <xf numFmtId="10" fontId="2" fillId="0" borderId="0" xfId="1" applyNumberFormat="1" applyFont="1"/>
    <xf numFmtId="10" fontId="2" fillId="0" borderId="0" xfId="0" applyNumberFormat="1" applyFont="1"/>
    <xf numFmtId="0" fontId="0" fillId="0" borderId="0" xfId="0"/>
    <xf numFmtId="0" fontId="9" fillId="0" borderId="0" xfId="0" applyFont="1" applyAlignment="1">
      <alignment vertical="top" wrapText="1"/>
    </xf>
    <xf numFmtId="0" fontId="9" fillId="0" borderId="0" xfId="0" applyFont="1"/>
    <xf numFmtId="4" fontId="2" fillId="0" borderId="0" xfId="0" applyNumberFormat="1" applyFont="1" applyAlignment="1">
      <alignment vertical="top" wrapText="1"/>
    </xf>
    <xf numFmtId="10" fontId="2" fillId="0" borderId="0" xfId="1" applyNumberFormat="1" applyFont="1"/>
    <xf numFmtId="0" fontId="12" fillId="4" borderId="0" xfId="23" applyFont="1" applyFill="1"/>
    <xf numFmtId="0" fontId="12" fillId="4" borderId="0" xfId="23" applyFont="1" applyFill="1" applyBorder="1"/>
    <xf numFmtId="0" fontId="13" fillId="4" borderId="0" xfId="23" applyFont="1" applyFill="1" applyBorder="1"/>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6" fillId="3" borderId="5" xfId="0" applyNumberFormat="1" applyFont="1" applyFill="1" applyBorder="1" applyAlignment="1">
      <alignment horizontal="center" vertical="center"/>
    </xf>
    <xf numFmtId="0" fontId="6" fillId="3" borderId="6" xfId="0" applyFont="1" applyFill="1" applyBorder="1" applyAlignment="1">
      <alignment horizontal="center" vertical="center" wrapText="1"/>
    </xf>
    <xf numFmtId="165" fontId="7" fillId="3" borderId="7" xfId="0" applyNumberFormat="1" applyFont="1" applyFill="1" applyBorder="1" applyAlignment="1">
      <alignment horizontal="right" vertical="center" wrapText="1"/>
    </xf>
    <xf numFmtId="165" fontId="7" fillId="3" borderId="8" xfId="0" applyNumberFormat="1" applyFont="1" applyFill="1" applyBorder="1" applyAlignment="1">
      <alignment horizontal="right" vertical="center" wrapText="1"/>
    </xf>
    <xf numFmtId="10" fontId="7" fillId="3" borderId="9" xfId="1" applyNumberFormat="1" applyFont="1" applyFill="1" applyBorder="1" applyAlignment="1">
      <alignment horizontal="center" vertical="center" wrapText="1"/>
    </xf>
    <xf numFmtId="0" fontId="2" fillId="3" borderId="9" xfId="0" applyFont="1" applyFill="1" applyBorder="1"/>
    <xf numFmtId="0" fontId="8" fillId="0" borderId="3" xfId="0" applyFont="1" applyBorder="1" applyAlignment="1">
      <alignment horizontal="center" vertical="center" wrapText="1"/>
    </xf>
    <xf numFmtId="0" fontId="8" fillId="0" borderId="9" xfId="0" applyFont="1" applyBorder="1" applyAlignment="1">
      <alignment vertical="center" wrapText="1"/>
    </xf>
    <xf numFmtId="165" fontId="4" fillId="0" borderId="10" xfId="0" applyNumberFormat="1" applyFont="1" applyBorder="1" applyAlignment="1">
      <alignment vertical="center" wrapText="1"/>
    </xf>
    <xf numFmtId="165" fontId="4" fillId="0" borderId="11" xfId="0" applyNumberFormat="1" applyFont="1" applyBorder="1" applyAlignment="1">
      <alignment vertical="center" wrapText="1"/>
    </xf>
    <xf numFmtId="10" fontId="4" fillId="0" borderId="3" xfId="1"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15" xfId="0" applyFont="1" applyBorder="1"/>
    <xf numFmtId="165" fontId="7" fillId="3" borderId="17" xfId="0" applyNumberFormat="1" applyFont="1" applyFill="1" applyBorder="1" applyAlignment="1">
      <alignment horizontal="right" vertical="center" wrapText="1"/>
    </xf>
    <xf numFmtId="0" fontId="0"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11" fillId="0" borderId="0" xfId="0" applyFont="1" applyAlignment="1">
      <alignment horizontal="left" vertical="top" wrapText="1"/>
    </xf>
    <xf numFmtId="0" fontId="4" fillId="0" borderId="0" xfId="0" applyFont="1" applyAlignment="1">
      <alignment horizontal="left"/>
    </xf>
    <xf numFmtId="0" fontId="5" fillId="0" borderId="0" xfId="0" applyFont="1" applyAlignment="1">
      <alignment horizontal="center" vertical="center" wrapText="1"/>
    </xf>
    <xf numFmtId="0" fontId="10" fillId="0" borderId="0" xfId="0" applyFont="1" applyAlignment="1">
      <alignment horizontal="left" vertical="top" wrapText="1"/>
    </xf>
    <xf numFmtId="0" fontId="0" fillId="0" borderId="0" xfId="0" applyFont="1" applyAlignment="1">
      <alignment horizontal="left" vertical="top"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24">
    <cellStyle name="Millares [0] 2" xfId="9"/>
    <cellStyle name="Millares [0] 3" xfId="5"/>
    <cellStyle name="Millares 10" xfId="19"/>
    <cellStyle name="Millares 11" xfId="20"/>
    <cellStyle name="Millares 12" xfId="21"/>
    <cellStyle name="Millares 13" xfId="22"/>
    <cellStyle name="Millares 2" xfId="8"/>
    <cellStyle name="Millares 3" xfId="13"/>
    <cellStyle name="Millares 4" xfId="16"/>
    <cellStyle name="Millares 5" xfId="15"/>
    <cellStyle name="Millares 6" xfId="18"/>
    <cellStyle name="Millares 7" xfId="17"/>
    <cellStyle name="Millares 8" xfId="12"/>
    <cellStyle name="Millares 9" xfId="14"/>
    <cellStyle name="Normal" xfId="0" builtinId="0"/>
    <cellStyle name="Normal 2" xfId="2"/>
    <cellStyle name="Normal 2 3" xfId="3"/>
    <cellStyle name="Normal 2 8 3 4 2 3 2 2" xfId="6"/>
    <cellStyle name="Normal 2 8 3 4 2 3 2 2 2" xfId="10"/>
    <cellStyle name="Normal 2 8 3 4 2 3 2 2 4" xfId="7"/>
    <cellStyle name="Normal 2 8 3 4 2 3 2 2 4 2" xfId="11"/>
    <cellStyle name="Normal 3" xfId="4"/>
    <cellStyle name="Normal 4" xfId="2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1682027</xdr:colOff>
      <xdr:row>0</xdr:row>
      <xdr:rowOff>71301</xdr:rowOff>
    </xdr:from>
    <xdr:to>
      <xdr:col>9</xdr:col>
      <xdr:colOff>977480</xdr:colOff>
      <xdr:row>5</xdr:row>
      <xdr:rowOff>142134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2413" y="71301"/>
          <a:ext cx="2109658" cy="9800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95"/>
  <sheetViews>
    <sheetView showGridLines="0" tabSelected="1" zoomScale="110" zoomScaleNormal="110" workbookViewId="0">
      <pane xSplit="3" ySplit="8" topLeftCell="G9" activePane="bottomRight" state="frozen"/>
      <selection pane="topRight" activeCell="E1" sqref="E1"/>
      <selection pane="bottomLeft" activeCell="A8" sqref="A8"/>
      <selection pane="bottomRight" activeCell="I2" sqref="I2"/>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50.28515625" style="8" hidden="1" customWidth="1"/>
    <col min="5" max="6" width="19.140625" style="8" customWidth="1"/>
    <col min="7" max="7" width="15.140625" style="8" customWidth="1"/>
    <col min="8" max="8" width="16.140625" style="3" customWidth="1"/>
    <col min="9" max="9" width="42.140625" style="3" customWidth="1"/>
    <col min="10" max="10" width="67.140625" style="3" customWidth="1"/>
    <col min="11" max="16384" width="11.42578125" style="3"/>
  </cols>
  <sheetData>
    <row r="3" spans="2:11" s="2" customFormat="1" ht="15" x14ac:dyDescent="0.2">
      <c r="B3" s="1"/>
    </row>
    <row r="4" spans="2:11" s="2" customFormat="1" ht="18" x14ac:dyDescent="0.2">
      <c r="B4" s="54" t="s">
        <v>195</v>
      </c>
      <c r="C4" s="54"/>
      <c r="D4" s="54"/>
      <c r="E4" s="54"/>
      <c r="F4" s="54"/>
      <c r="G4" s="54"/>
      <c r="H4" s="54"/>
      <c r="I4" s="54"/>
    </row>
    <row r="5" spans="2:11" x14ac:dyDescent="0.2">
      <c r="B5" s="53"/>
      <c r="C5" s="53"/>
      <c r="D5" s="53"/>
      <c r="E5" s="53"/>
      <c r="F5" s="53"/>
      <c r="G5" s="53"/>
      <c r="H5" s="53"/>
    </row>
    <row r="6" spans="2:11" ht="18.75" thickBot="1" x14ac:dyDescent="0.25">
      <c r="B6" s="4"/>
      <c r="C6" s="5"/>
      <c r="D6" s="5"/>
      <c r="E6" s="6"/>
      <c r="F6" s="6"/>
      <c r="G6" s="6"/>
    </row>
    <row r="7" spans="2:11" ht="48" customHeight="1" thickTop="1" thickBot="1" x14ac:dyDescent="0.25">
      <c r="B7" s="28" t="s">
        <v>0</v>
      </c>
      <c r="C7" s="29" t="s">
        <v>1</v>
      </c>
      <c r="D7" s="30" t="s">
        <v>2</v>
      </c>
      <c r="E7" s="30" t="s">
        <v>225</v>
      </c>
      <c r="F7" s="30" t="s">
        <v>226</v>
      </c>
      <c r="G7" s="30" t="s">
        <v>3</v>
      </c>
      <c r="H7" s="31" t="s">
        <v>4</v>
      </c>
      <c r="I7" s="32" t="s">
        <v>223</v>
      </c>
      <c r="J7" s="32" t="s">
        <v>224</v>
      </c>
    </row>
    <row r="8" spans="2:11" ht="14.25" thickTop="1" thickBot="1" x14ac:dyDescent="0.25">
      <c r="B8" s="33" t="s">
        <v>5</v>
      </c>
      <c r="C8" s="34" t="s">
        <v>6</v>
      </c>
      <c r="D8" s="35"/>
      <c r="E8" s="35">
        <f>SUM(E9:E26)</f>
        <v>8372053603.3600006</v>
      </c>
      <c r="F8" s="36">
        <f>SUM(F9:F26)</f>
        <v>8589511123.9399996</v>
      </c>
      <c r="G8" s="36">
        <f>+E8-F8</f>
        <v>-217457520.57999897</v>
      </c>
      <c r="H8" s="37">
        <f>+E8/F8-1</f>
        <v>-2.5316635305811408E-2</v>
      </c>
      <c r="I8" s="38"/>
      <c r="J8" s="49"/>
      <c r="K8" s="48"/>
    </row>
    <row r="9" spans="2:11" s="13" customFormat="1" ht="223.5" customHeight="1" outlineLevel="1" thickTop="1" thickBot="1" x14ac:dyDescent="0.25">
      <c r="B9" s="39" t="s">
        <v>7</v>
      </c>
      <c r="C9" s="40" t="s">
        <v>8</v>
      </c>
      <c r="D9" s="41" t="s">
        <v>9</v>
      </c>
      <c r="E9" s="41">
        <v>3791714056.3199997</v>
      </c>
      <c r="F9" s="42">
        <v>3754895175</v>
      </c>
      <c r="G9" s="42">
        <f>+E9-F9</f>
        <v>36818881.319999695</v>
      </c>
      <c r="H9" s="43">
        <f>+E9/F9-1</f>
        <v>9.8055683591751208E-3</v>
      </c>
      <c r="I9" s="40" t="s">
        <v>234</v>
      </c>
      <c r="J9" s="40" t="s">
        <v>243</v>
      </c>
    </row>
    <row r="10" spans="2:11" s="13" customFormat="1" ht="49.5" outlineLevel="1" thickTop="1" thickBot="1" x14ac:dyDescent="0.25">
      <c r="B10" s="39" t="s">
        <v>199</v>
      </c>
      <c r="C10" s="40" t="s">
        <v>200</v>
      </c>
      <c r="D10" s="41" t="s">
        <v>201</v>
      </c>
      <c r="E10" s="41">
        <v>441988872</v>
      </c>
      <c r="F10" s="42">
        <v>603514652</v>
      </c>
      <c r="G10" s="42">
        <f>+E10-F10</f>
        <v>-161525780</v>
      </c>
      <c r="H10" s="43">
        <f>+E10/F10-1</f>
        <v>-0.26764185337458879</v>
      </c>
      <c r="I10" s="40"/>
      <c r="J10" s="40"/>
    </row>
    <row r="11" spans="2:11" s="13" customFormat="1" ht="61.5" outlineLevel="1" thickTop="1" thickBot="1" x14ac:dyDescent="0.25">
      <c r="B11" s="39" t="s">
        <v>10</v>
      </c>
      <c r="C11" s="40" t="s">
        <v>11</v>
      </c>
      <c r="D11" s="41" t="s">
        <v>12</v>
      </c>
      <c r="E11" s="41">
        <v>2000000</v>
      </c>
      <c r="F11" s="42">
        <v>3000000</v>
      </c>
      <c r="G11" s="42">
        <f t="shared" ref="G11:G28" si="0">+E11-F11</f>
        <v>-1000000</v>
      </c>
      <c r="H11" s="43">
        <f t="shared" ref="H11:H75" si="1">+E11/F11-1</f>
        <v>-0.33333333333333337</v>
      </c>
      <c r="I11" s="40"/>
      <c r="J11" s="40"/>
    </row>
    <row r="12" spans="2:11" s="13" customFormat="1" ht="57" customHeight="1" outlineLevel="1" thickTop="1" thickBot="1" x14ac:dyDescent="0.25">
      <c r="B12" s="39" t="s">
        <v>13</v>
      </c>
      <c r="C12" s="40" t="s">
        <v>14</v>
      </c>
      <c r="D12" s="41" t="s">
        <v>15</v>
      </c>
      <c r="E12" s="41">
        <v>20000000</v>
      </c>
      <c r="F12" s="42">
        <v>40000000</v>
      </c>
      <c r="G12" s="42">
        <f t="shared" si="0"/>
        <v>-20000000</v>
      </c>
      <c r="H12" s="43">
        <f t="shared" si="1"/>
        <v>-0.5</v>
      </c>
      <c r="I12" s="40"/>
      <c r="J12" s="40"/>
    </row>
    <row r="13" spans="2:11" s="13" customFormat="1" ht="61.5" outlineLevel="1" thickTop="1" thickBot="1" x14ac:dyDescent="0.25">
      <c r="B13" s="39" t="s">
        <v>16</v>
      </c>
      <c r="C13" s="40" t="s">
        <v>17</v>
      </c>
      <c r="D13" s="41" t="s">
        <v>18</v>
      </c>
      <c r="E13" s="41">
        <v>1266681834.1199999</v>
      </c>
      <c r="F13" s="42">
        <v>1283244682.2</v>
      </c>
      <c r="G13" s="42">
        <f t="shared" si="0"/>
        <v>-16562848.080000162</v>
      </c>
      <c r="H13" s="43">
        <f t="shared" si="1"/>
        <v>-1.2907006987634473E-2</v>
      </c>
      <c r="I13" s="40"/>
      <c r="J13" s="40"/>
    </row>
    <row r="14" spans="2:11" s="13" customFormat="1" ht="49.5" outlineLevel="1" thickTop="1" thickBot="1" x14ac:dyDescent="0.25">
      <c r="B14" s="39" t="s">
        <v>19</v>
      </c>
      <c r="C14" s="40" t="s">
        <v>20</v>
      </c>
      <c r="D14" s="41" t="s">
        <v>21</v>
      </c>
      <c r="E14" s="41">
        <v>57961649.159999996</v>
      </c>
      <c r="F14" s="42">
        <v>60498300.200000003</v>
      </c>
      <c r="G14" s="42">
        <f t="shared" si="0"/>
        <v>-2536651.0400000066</v>
      </c>
      <c r="H14" s="43">
        <f t="shared" si="1"/>
        <v>-4.1929294403547646E-2</v>
      </c>
      <c r="I14" s="40"/>
      <c r="J14" s="40"/>
    </row>
    <row r="15" spans="2:11" s="13" customFormat="1" ht="61.5" outlineLevel="1" thickTop="1" thickBot="1" x14ac:dyDescent="0.25">
      <c r="B15" s="39" t="s">
        <v>22</v>
      </c>
      <c r="C15" s="40" t="s">
        <v>23</v>
      </c>
      <c r="D15" s="41" t="s">
        <v>24</v>
      </c>
      <c r="E15" s="41">
        <v>497755621.56</v>
      </c>
      <c r="F15" s="42">
        <v>511304579.48000002</v>
      </c>
      <c r="G15" s="42">
        <f t="shared" si="0"/>
        <v>-13548957.920000017</v>
      </c>
      <c r="H15" s="43">
        <f t="shared" si="1"/>
        <v>-2.6498800252834465E-2</v>
      </c>
      <c r="I15" s="40"/>
      <c r="J15" s="40"/>
    </row>
    <row r="16" spans="2:11" s="13" customFormat="1" ht="85.5" outlineLevel="1" thickTop="1" thickBot="1" x14ac:dyDescent="0.25">
      <c r="B16" s="39" t="s">
        <v>25</v>
      </c>
      <c r="C16" s="40" t="s">
        <v>26</v>
      </c>
      <c r="D16" s="41" t="s">
        <v>27</v>
      </c>
      <c r="E16" s="41">
        <v>195041623.32000002</v>
      </c>
      <c r="F16" s="42">
        <v>197190886.31999999</v>
      </c>
      <c r="G16" s="42">
        <f t="shared" si="0"/>
        <v>-2149262.9999999702</v>
      </c>
      <c r="H16" s="43">
        <f t="shared" si="1"/>
        <v>-1.089940331477679E-2</v>
      </c>
      <c r="I16" s="40"/>
      <c r="J16" s="40"/>
    </row>
    <row r="17" spans="2:10" s="13" customFormat="1" ht="85.5" outlineLevel="1" thickTop="1" thickBot="1" x14ac:dyDescent="0.25">
      <c r="B17" s="39" t="s">
        <v>28</v>
      </c>
      <c r="C17" s="40" t="s">
        <v>29</v>
      </c>
      <c r="D17" s="41" t="s">
        <v>30</v>
      </c>
      <c r="E17" s="41">
        <v>197681813.88000003</v>
      </c>
      <c r="F17" s="42">
        <v>193313712.56</v>
      </c>
      <c r="G17" s="42">
        <f t="shared" si="0"/>
        <v>4368101.3200000226</v>
      </c>
      <c r="H17" s="43">
        <f t="shared" si="1"/>
        <v>2.2595920703991856E-2</v>
      </c>
      <c r="I17" s="40"/>
      <c r="J17" s="40"/>
    </row>
    <row r="18" spans="2:10" s="13" customFormat="1" ht="121.5" outlineLevel="1" thickTop="1" thickBot="1" x14ac:dyDescent="0.25">
      <c r="B18" s="39" t="s">
        <v>31</v>
      </c>
      <c r="C18" s="40" t="s">
        <v>32</v>
      </c>
      <c r="D18" s="41" t="s">
        <v>33</v>
      </c>
      <c r="E18" s="41">
        <v>552508960.79999983</v>
      </c>
      <c r="F18" s="42">
        <v>567548310.39999998</v>
      </c>
      <c r="G18" s="42">
        <f t="shared" si="0"/>
        <v>-15039349.600000143</v>
      </c>
      <c r="H18" s="43">
        <f t="shared" si="1"/>
        <v>-2.6498800761825203E-2</v>
      </c>
      <c r="I18" s="40"/>
      <c r="J18" s="40"/>
    </row>
    <row r="19" spans="2:10" s="13" customFormat="1" ht="73.5" outlineLevel="1" thickTop="1" thickBot="1" x14ac:dyDescent="0.25">
      <c r="B19" s="39" t="s">
        <v>34</v>
      </c>
      <c r="C19" s="40" t="s">
        <v>35</v>
      </c>
      <c r="D19" s="41" t="s">
        <v>36</v>
      </c>
      <c r="E19" s="41">
        <v>29865349.559999995</v>
      </c>
      <c r="F19" s="42">
        <v>30678287.23</v>
      </c>
      <c r="G19" s="42">
        <f t="shared" si="0"/>
        <v>-812937.67000000551</v>
      </c>
      <c r="H19" s="43">
        <f t="shared" si="1"/>
        <v>-2.6498795839066336E-2</v>
      </c>
      <c r="I19" s="40"/>
      <c r="J19" s="40"/>
    </row>
    <row r="20" spans="2:10" s="13" customFormat="1" ht="49.5" outlineLevel="1" thickTop="1" thickBot="1" x14ac:dyDescent="0.25">
      <c r="B20" s="39" t="s">
        <v>37</v>
      </c>
      <c r="C20" s="40" t="s">
        <v>38</v>
      </c>
      <c r="D20" s="41" t="s">
        <v>39</v>
      </c>
      <c r="E20" s="41">
        <v>89596047.719999999</v>
      </c>
      <c r="F20" s="42">
        <v>92034861.219999999</v>
      </c>
      <c r="G20" s="42">
        <f t="shared" si="0"/>
        <v>-2438813.5</v>
      </c>
      <c r="H20" s="43">
        <f t="shared" si="1"/>
        <v>-2.6498801298458718E-2</v>
      </c>
      <c r="I20" s="40"/>
      <c r="J20" s="40"/>
    </row>
    <row r="21" spans="2:10" s="13" customFormat="1" ht="61.5" outlineLevel="1" thickTop="1" thickBot="1" x14ac:dyDescent="0.25">
      <c r="B21" s="39" t="s">
        <v>40</v>
      </c>
      <c r="C21" s="40" t="s">
        <v>41</v>
      </c>
      <c r="D21" s="41" t="s">
        <v>42</v>
      </c>
      <c r="E21" s="41">
        <v>298653492.48000002</v>
      </c>
      <c r="F21" s="42">
        <v>306782870.39999998</v>
      </c>
      <c r="G21" s="42">
        <f t="shared" si="0"/>
        <v>-8129377.9199999571</v>
      </c>
      <c r="H21" s="43">
        <f t="shared" si="1"/>
        <v>-2.6498799979935095E-2</v>
      </c>
      <c r="I21" s="40"/>
      <c r="J21" s="40"/>
    </row>
    <row r="22" spans="2:10" s="13" customFormat="1" ht="85.5" outlineLevel="1" thickTop="1" thickBot="1" x14ac:dyDescent="0.25">
      <c r="B22" s="39" t="s">
        <v>43</v>
      </c>
      <c r="C22" s="40" t="s">
        <v>44</v>
      </c>
      <c r="D22" s="41" t="s">
        <v>45</v>
      </c>
      <c r="E22" s="41">
        <v>29865349.559999995</v>
      </c>
      <c r="F22" s="42">
        <v>30678287.219999999</v>
      </c>
      <c r="G22" s="42">
        <f t="shared" si="0"/>
        <v>-812937.66000000387</v>
      </c>
      <c r="H22" s="43">
        <f t="shared" si="1"/>
        <v>-2.6498795521740504E-2</v>
      </c>
      <c r="I22" s="40"/>
      <c r="J22" s="40"/>
    </row>
    <row r="23" spans="2:10" s="13" customFormat="1" ht="61.5" outlineLevel="1" thickTop="1" thickBot="1" x14ac:dyDescent="0.25">
      <c r="B23" s="39" t="s">
        <v>46</v>
      </c>
      <c r="C23" s="40" t="s">
        <v>47</v>
      </c>
      <c r="D23" s="41" t="s">
        <v>48</v>
      </c>
      <c r="E23" s="41">
        <v>313586167.31999999</v>
      </c>
      <c r="F23" s="42">
        <v>311691396.48000002</v>
      </c>
      <c r="G23" s="42">
        <f t="shared" si="0"/>
        <v>1894770.8399999738</v>
      </c>
      <c r="H23" s="43">
        <f t="shared" si="1"/>
        <v>6.0789962809306708E-3</v>
      </c>
      <c r="I23" s="40"/>
      <c r="J23" s="40"/>
    </row>
    <row r="24" spans="2:10" s="13" customFormat="1" ht="121.5" outlineLevel="1" thickTop="1" thickBot="1" x14ac:dyDescent="0.25">
      <c r="B24" s="39" t="s">
        <v>49</v>
      </c>
      <c r="C24" s="40" t="s">
        <v>50</v>
      </c>
      <c r="D24" s="41" t="s">
        <v>51</v>
      </c>
      <c r="E24" s="41">
        <v>89596047.719999999</v>
      </c>
      <c r="F24" s="42">
        <v>92034861.209999993</v>
      </c>
      <c r="G24" s="42">
        <f t="shared" si="0"/>
        <v>-2438813.4899999946</v>
      </c>
      <c r="H24" s="43">
        <f t="shared" si="1"/>
        <v>-2.649880119268333E-2</v>
      </c>
      <c r="I24" s="40"/>
      <c r="J24" s="40"/>
    </row>
    <row r="25" spans="2:10" s="13" customFormat="1" ht="109.5" outlineLevel="1" thickTop="1" thickBot="1" x14ac:dyDescent="0.25">
      <c r="B25" s="39" t="s">
        <v>52</v>
      </c>
      <c r="C25" s="40" t="s">
        <v>53</v>
      </c>
      <c r="D25" s="41" t="s">
        <v>54</v>
      </c>
      <c r="E25" s="41">
        <v>179192095.07999998</v>
      </c>
      <c r="F25" s="42">
        <v>184069722.22</v>
      </c>
      <c r="G25" s="42">
        <f t="shared" si="0"/>
        <v>-4877627.1400000155</v>
      </c>
      <c r="H25" s="43">
        <f t="shared" si="1"/>
        <v>-2.6498802090711426E-2</v>
      </c>
      <c r="I25" s="40"/>
      <c r="J25" s="40"/>
    </row>
    <row r="26" spans="2:10" s="13" customFormat="1" ht="73.5" outlineLevel="1" thickTop="1" thickBot="1" x14ac:dyDescent="0.25">
      <c r="B26" s="39" t="s">
        <v>55</v>
      </c>
      <c r="C26" s="40" t="s">
        <v>56</v>
      </c>
      <c r="D26" s="41" t="s">
        <v>57</v>
      </c>
      <c r="E26" s="41">
        <v>318364622.75999999</v>
      </c>
      <c r="F26" s="42">
        <v>327030539.80000001</v>
      </c>
      <c r="G26" s="42">
        <f t="shared" si="0"/>
        <v>-8665917.0400000215</v>
      </c>
      <c r="H26" s="43">
        <f t="shared" si="1"/>
        <v>-2.6498800525785127E-2</v>
      </c>
      <c r="I26" s="40"/>
      <c r="J26" s="40"/>
    </row>
    <row r="27" spans="2:10" s="13" customFormat="1" ht="14.25" thickTop="1" thickBot="1" x14ac:dyDescent="0.25">
      <c r="B27" s="33">
        <v>1</v>
      </c>
      <c r="C27" s="34" t="s">
        <v>58</v>
      </c>
      <c r="D27" s="35"/>
      <c r="E27" s="35">
        <f>SUM(E28:E56)</f>
        <v>4683568487.5680008</v>
      </c>
      <c r="F27" s="36">
        <f>SUM(F28:F56)</f>
        <v>4638727690.7999992</v>
      </c>
      <c r="G27" s="36">
        <f>SUM(G31:G55)</f>
        <v>45355796.847999632</v>
      </c>
      <c r="H27" s="37">
        <f t="shared" si="1"/>
        <v>9.6666154508129321E-3</v>
      </c>
      <c r="I27" s="38"/>
      <c r="J27" s="49"/>
    </row>
    <row r="28" spans="2:10" s="13" customFormat="1" ht="49.5" outlineLevel="1" thickTop="1" thickBot="1" x14ac:dyDescent="0.25">
      <c r="B28" s="39" t="s">
        <v>197</v>
      </c>
      <c r="C28" s="40" t="s">
        <v>198</v>
      </c>
      <c r="D28" s="41" t="s">
        <v>202</v>
      </c>
      <c r="E28" s="41">
        <v>360000</v>
      </c>
      <c r="F28" s="42">
        <v>0</v>
      </c>
      <c r="G28" s="42">
        <f t="shared" si="0"/>
        <v>360000</v>
      </c>
      <c r="H28" s="43">
        <v>1</v>
      </c>
      <c r="I28" s="40"/>
      <c r="J28" s="40"/>
    </row>
    <row r="29" spans="2:10" s="13" customFormat="1" ht="37.5" outlineLevel="1" thickTop="1" thickBot="1" x14ac:dyDescent="0.25">
      <c r="B29" s="39" t="s">
        <v>59</v>
      </c>
      <c r="C29" s="40" t="s">
        <v>60</v>
      </c>
      <c r="D29" s="41" t="s">
        <v>61</v>
      </c>
      <c r="E29" s="41">
        <v>499999.92000000016</v>
      </c>
      <c r="F29" s="42">
        <v>1200000</v>
      </c>
      <c r="G29" s="42">
        <f t="shared" ref="G29:G56" si="2">+E29-F29</f>
        <v>-700000.07999999984</v>
      </c>
      <c r="H29" s="43">
        <f t="shared" si="1"/>
        <v>-0.58333339999999989</v>
      </c>
      <c r="I29" s="40"/>
      <c r="J29" s="40"/>
    </row>
    <row r="30" spans="2:10" s="13" customFormat="1" ht="49.5" outlineLevel="1" thickTop="1" thickBot="1" x14ac:dyDescent="0.25">
      <c r="B30" s="39" t="s">
        <v>62</v>
      </c>
      <c r="C30" s="40" t="s">
        <v>63</v>
      </c>
      <c r="D30" s="41" t="s">
        <v>64</v>
      </c>
      <c r="E30" s="41">
        <v>300000</v>
      </c>
      <c r="F30" s="42">
        <v>425000</v>
      </c>
      <c r="G30" s="42">
        <f t="shared" si="2"/>
        <v>-125000</v>
      </c>
      <c r="H30" s="43">
        <f t="shared" si="1"/>
        <v>-0.29411764705882348</v>
      </c>
      <c r="I30" s="40"/>
      <c r="J30" s="40"/>
    </row>
    <row r="31" spans="2:10" s="13" customFormat="1" ht="49.5" outlineLevel="1" thickTop="1" thickBot="1" x14ac:dyDescent="0.25">
      <c r="B31" s="39" t="s">
        <v>65</v>
      </c>
      <c r="C31" s="40" t="s">
        <v>66</v>
      </c>
      <c r="D31" s="41" t="s">
        <v>67</v>
      </c>
      <c r="E31" s="41">
        <v>1884000</v>
      </c>
      <c r="F31" s="42">
        <v>1884000</v>
      </c>
      <c r="G31" s="42">
        <f t="shared" si="2"/>
        <v>0</v>
      </c>
      <c r="H31" s="43">
        <f t="shared" si="1"/>
        <v>0</v>
      </c>
      <c r="I31" s="40"/>
      <c r="J31" s="40"/>
    </row>
    <row r="32" spans="2:10" s="13" customFormat="1" ht="61.5" outlineLevel="1" thickTop="1" thickBot="1" x14ac:dyDescent="0.25">
      <c r="B32" s="39" t="s">
        <v>203</v>
      </c>
      <c r="C32" s="40" t="s">
        <v>204</v>
      </c>
      <c r="D32" s="41" t="s">
        <v>205</v>
      </c>
      <c r="E32" s="41">
        <v>50000</v>
      </c>
      <c r="F32" s="42">
        <v>50000</v>
      </c>
      <c r="G32" s="42">
        <f t="shared" si="2"/>
        <v>0</v>
      </c>
      <c r="H32" s="43">
        <f t="shared" si="1"/>
        <v>0</v>
      </c>
      <c r="I32" s="40"/>
      <c r="J32" s="40"/>
    </row>
    <row r="33" spans="2:10" s="13" customFormat="1" ht="109.5" outlineLevel="1" thickTop="1" thickBot="1" x14ac:dyDescent="0.25">
      <c r="B33" s="39" t="s">
        <v>68</v>
      </c>
      <c r="C33" s="40" t="s">
        <v>69</v>
      </c>
      <c r="D33" s="41" t="s">
        <v>70</v>
      </c>
      <c r="E33" s="41">
        <v>3680000</v>
      </c>
      <c r="F33" s="42">
        <v>3680000</v>
      </c>
      <c r="G33" s="42">
        <f t="shared" si="2"/>
        <v>0</v>
      </c>
      <c r="H33" s="43">
        <f t="shared" si="1"/>
        <v>0</v>
      </c>
      <c r="I33" s="40"/>
      <c r="J33" s="40"/>
    </row>
    <row r="34" spans="2:10" s="13" customFormat="1" ht="61.5" outlineLevel="1" thickTop="1" thickBot="1" x14ac:dyDescent="0.25">
      <c r="B34" s="39" t="s">
        <v>209</v>
      </c>
      <c r="C34" s="40" t="s">
        <v>210</v>
      </c>
      <c r="D34" s="41" t="s">
        <v>211</v>
      </c>
      <c r="E34" s="41">
        <v>500000</v>
      </c>
      <c r="F34" s="42">
        <v>500000</v>
      </c>
      <c r="G34" s="42">
        <f t="shared" si="2"/>
        <v>0</v>
      </c>
      <c r="H34" s="43">
        <f t="shared" si="1"/>
        <v>0</v>
      </c>
      <c r="I34" s="40"/>
      <c r="J34" s="40"/>
    </row>
    <row r="35" spans="2:10" s="13" customFormat="1" ht="49.5" outlineLevel="1" thickTop="1" thickBot="1" x14ac:dyDescent="0.25">
      <c r="B35" s="39" t="s">
        <v>206</v>
      </c>
      <c r="C35" s="40" t="s">
        <v>207</v>
      </c>
      <c r="D35" s="41" t="s">
        <v>208</v>
      </c>
      <c r="E35" s="41">
        <v>100000</v>
      </c>
      <c r="F35" s="42">
        <v>100000</v>
      </c>
      <c r="G35" s="42">
        <f t="shared" si="2"/>
        <v>0</v>
      </c>
      <c r="H35" s="43">
        <f t="shared" si="1"/>
        <v>0</v>
      </c>
      <c r="I35" s="40"/>
      <c r="J35" s="40"/>
    </row>
    <row r="36" spans="2:10" s="13" customFormat="1" ht="49.5" outlineLevel="1" thickTop="1" thickBot="1" x14ac:dyDescent="0.25">
      <c r="B36" s="39" t="s">
        <v>71</v>
      </c>
      <c r="C36" s="40" t="s">
        <v>72</v>
      </c>
      <c r="D36" s="41" t="s">
        <v>73</v>
      </c>
      <c r="E36" s="41">
        <v>23698625</v>
      </c>
      <c r="F36" s="42">
        <v>23706000</v>
      </c>
      <c r="G36" s="42">
        <f t="shared" si="2"/>
        <v>-7375</v>
      </c>
      <c r="H36" s="43">
        <f t="shared" si="1"/>
        <v>-3.1110267442846506E-4</v>
      </c>
      <c r="I36" s="40"/>
      <c r="J36" s="40"/>
    </row>
    <row r="37" spans="2:10" s="13" customFormat="1" ht="25.5" outlineLevel="1" thickTop="1" thickBot="1" x14ac:dyDescent="0.25">
      <c r="B37" s="39" t="s">
        <v>212</v>
      </c>
      <c r="C37" s="40" t="s">
        <v>213</v>
      </c>
      <c r="D37" s="41" t="s">
        <v>214</v>
      </c>
      <c r="E37" s="41">
        <v>20500000</v>
      </c>
      <c r="F37" s="42">
        <v>20500000</v>
      </c>
      <c r="G37" s="42">
        <f t="shared" si="2"/>
        <v>0</v>
      </c>
      <c r="H37" s="43">
        <f t="shared" si="1"/>
        <v>0</v>
      </c>
      <c r="I37" s="40"/>
      <c r="J37" s="40"/>
    </row>
    <row r="38" spans="2:10" s="13" customFormat="1" ht="61.5" outlineLevel="1" thickTop="1" thickBot="1" x14ac:dyDescent="0.25">
      <c r="B38" s="39" t="s">
        <v>74</v>
      </c>
      <c r="C38" s="40" t="s">
        <v>75</v>
      </c>
      <c r="D38" s="41" t="s">
        <v>76</v>
      </c>
      <c r="E38" s="41">
        <v>108946000</v>
      </c>
      <c r="F38" s="42">
        <v>102254000</v>
      </c>
      <c r="G38" s="42">
        <f t="shared" si="2"/>
        <v>6692000</v>
      </c>
      <c r="H38" s="43">
        <f t="shared" si="1"/>
        <v>6.544487257222209E-2</v>
      </c>
      <c r="I38" s="40"/>
      <c r="J38" s="40"/>
    </row>
    <row r="39" spans="2:10" s="13" customFormat="1" ht="207.75" customHeight="1" outlineLevel="1" thickTop="1" thickBot="1" x14ac:dyDescent="0.25">
      <c r="B39" s="39" t="s">
        <v>74</v>
      </c>
      <c r="C39" s="40" t="s">
        <v>77</v>
      </c>
      <c r="D39" s="41" t="s">
        <v>78</v>
      </c>
      <c r="E39" s="41">
        <v>800230038</v>
      </c>
      <c r="F39" s="42">
        <v>991006888</v>
      </c>
      <c r="G39" s="42">
        <f t="shared" si="2"/>
        <v>-190776850</v>
      </c>
      <c r="H39" s="43">
        <f t="shared" si="1"/>
        <v>-0.1925080968761137</v>
      </c>
      <c r="I39" s="40" t="s">
        <v>234</v>
      </c>
      <c r="J39" s="40" t="s">
        <v>245</v>
      </c>
    </row>
    <row r="40" spans="2:10" s="13" customFormat="1" ht="49.5" outlineLevel="1" thickTop="1" thickBot="1" x14ac:dyDescent="0.25">
      <c r="B40" s="39" t="s">
        <v>79</v>
      </c>
      <c r="C40" s="40" t="s">
        <v>215</v>
      </c>
      <c r="D40" s="41" t="s">
        <v>80</v>
      </c>
      <c r="E40" s="41">
        <v>17250000</v>
      </c>
      <c r="F40" s="42">
        <v>15250000</v>
      </c>
      <c r="G40" s="42">
        <f t="shared" si="2"/>
        <v>2000000</v>
      </c>
      <c r="H40" s="43">
        <f t="shared" si="1"/>
        <v>0.13114754098360648</v>
      </c>
      <c r="I40" s="40"/>
      <c r="J40" s="40"/>
    </row>
    <row r="41" spans="2:10" s="13" customFormat="1" ht="49.5" outlineLevel="1" thickTop="1" thickBot="1" x14ac:dyDescent="0.25">
      <c r="B41" s="39" t="s">
        <v>79</v>
      </c>
      <c r="C41" s="40" t="s">
        <v>216</v>
      </c>
      <c r="D41" s="41" t="s">
        <v>80</v>
      </c>
      <c r="E41" s="41">
        <v>2115399999.9599998</v>
      </c>
      <c r="F41" s="42">
        <v>1683398946</v>
      </c>
      <c r="G41" s="42">
        <f t="shared" si="2"/>
        <v>432001053.9599998</v>
      </c>
      <c r="H41" s="43">
        <f t="shared" si="1"/>
        <v>0.25662428682547112</v>
      </c>
      <c r="I41" s="40"/>
      <c r="J41" s="40"/>
    </row>
    <row r="42" spans="2:10" s="13" customFormat="1" ht="73.5" outlineLevel="1" thickTop="1" thickBot="1" x14ac:dyDescent="0.25">
      <c r="B42" s="39" t="s">
        <v>219</v>
      </c>
      <c r="C42" s="40" t="s">
        <v>217</v>
      </c>
      <c r="D42" s="41" t="s">
        <v>218</v>
      </c>
      <c r="E42" s="41">
        <v>380000</v>
      </c>
      <c r="F42" s="42">
        <v>320000</v>
      </c>
      <c r="G42" s="42">
        <f t="shared" si="2"/>
        <v>60000</v>
      </c>
      <c r="H42" s="43">
        <f t="shared" si="1"/>
        <v>0.1875</v>
      </c>
      <c r="I42" s="40"/>
      <c r="J42" s="40"/>
    </row>
    <row r="43" spans="2:10" s="13" customFormat="1" ht="202.5" customHeight="1" outlineLevel="1" thickTop="1" thickBot="1" x14ac:dyDescent="0.25">
      <c r="B43" s="39" t="s">
        <v>81</v>
      </c>
      <c r="C43" s="40" t="s">
        <v>82</v>
      </c>
      <c r="D43" s="41" t="s">
        <v>83</v>
      </c>
      <c r="E43" s="41">
        <v>1261746324.9199998</v>
      </c>
      <c r="F43" s="42">
        <v>1424022441.96</v>
      </c>
      <c r="G43" s="42">
        <f t="shared" si="2"/>
        <v>-162276117.0400002</v>
      </c>
      <c r="H43" s="43">
        <f t="shared" si="1"/>
        <v>-0.11395615143301119</v>
      </c>
      <c r="I43" s="40" t="s">
        <v>234</v>
      </c>
      <c r="J43" s="40" t="s">
        <v>244</v>
      </c>
    </row>
    <row r="44" spans="2:10" s="13" customFormat="1" ht="121.5" outlineLevel="1" thickTop="1" thickBot="1" x14ac:dyDescent="0.25">
      <c r="B44" s="39" t="s">
        <v>84</v>
      </c>
      <c r="C44" s="40" t="s">
        <v>85</v>
      </c>
      <c r="D44" s="41" t="s">
        <v>86</v>
      </c>
      <c r="E44" s="41">
        <v>7149999.9200000009</v>
      </c>
      <c r="F44" s="42">
        <v>8549999.9600000009</v>
      </c>
      <c r="G44" s="42">
        <f t="shared" si="2"/>
        <v>-1400000.04</v>
      </c>
      <c r="H44" s="43">
        <f t="shared" si="1"/>
        <v>-0.16374269550288978</v>
      </c>
      <c r="I44" s="40"/>
      <c r="J44" s="40"/>
    </row>
    <row r="45" spans="2:10" s="13" customFormat="1" ht="157.5" outlineLevel="1" thickTop="1" thickBot="1" x14ac:dyDescent="0.25">
      <c r="B45" s="39" t="s">
        <v>87</v>
      </c>
      <c r="C45" s="40" t="s">
        <v>88</v>
      </c>
      <c r="D45" s="41" t="s">
        <v>89</v>
      </c>
      <c r="E45" s="41">
        <v>19999999.919999998</v>
      </c>
      <c r="F45" s="42">
        <v>27600000</v>
      </c>
      <c r="G45" s="42">
        <f t="shared" si="2"/>
        <v>-7600000.0800000019</v>
      </c>
      <c r="H45" s="43">
        <f t="shared" si="1"/>
        <v>-0.27536232173913056</v>
      </c>
      <c r="I45" s="40"/>
      <c r="J45" s="40"/>
    </row>
    <row r="46" spans="2:10" s="13" customFormat="1" ht="85.5" outlineLevel="1" thickTop="1" thickBot="1" x14ac:dyDescent="0.25">
      <c r="B46" s="39" t="s">
        <v>90</v>
      </c>
      <c r="C46" s="40" t="s">
        <v>91</v>
      </c>
      <c r="D46" s="41" t="s">
        <v>92</v>
      </c>
      <c r="E46" s="41">
        <v>31701833.326666676</v>
      </c>
      <c r="F46" s="42">
        <v>29641974.48</v>
      </c>
      <c r="G46" s="42">
        <f t="shared" si="2"/>
        <v>2059858.8466666751</v>
      </c>
      <c r="H46" s="43">
        <f t="shared" si="1"/>
        <v>6.9491283317057784E-2</v>
      </c>
      <c r="I46" s="40"/>
      <c r="J46" s="40"/>
    </row>
    <row r="47" spans="2:10" s="13" customFormat="1" ht="133.5" outlineLevel="1" thickTop="1" thickBot="1" x14ac:dyDescent="0.25">
      <c r="B47" s="39" t="s">
        <v>93</v>
      </c>
      <c r="C47" s="40" t="s">
        <v>94</v>
      </c>
      <c r="D47" s="41" t="s">
        <v>95</v>
      </c>
      <c r="E47" s="41">
        <v>37310062.417999998</v>
      </c>
      <c r="F47" s="42">
        <v>43238966.960000001</v>
      </c>
      <c r="G47" s="42">
        <f t="shared" si="2"/>
        <v>-5928904.5420000032</v>
      </c>
      <c r="H47" s="43">
        <f t="shared" si="1"/>
        <v>-0.13711947714858175</v>
      </c>
      <c r="I47" s="40"/>
      <c r="J47" s="40"/>
    </row>
    <row r="48" spans="2:10" s="13" customFormat="1" ht="73.5" outlineLevel="1" thickTop="1" thickBot="1" x14ac:dyDescent="0.25">
      <c r="B48" s="39" t="s">
        <v>96</v>
      </c>
      <c r="C48" s="40" t="s">
        <v>97</v>
      </c>
      <c r="D48" s="41" t="s">
        <v>98</v>
      </c>
      <c r="E48" s="41">
        <v>15050000</v>
      </c>
      <c r="F48" s="42">
        <v>15050000</v>
      </c>
      <c r="G48" s="42">
        <f t="shared" si="2"/>
        <v>0</v>
      </c>
      <c r="H48" s="43">
        <f t="shared" si="1"/>
        <v>0</v>
      </c>
      <c r="I48" s="40"/>
      <c r="J48" s="40"/>
    </row>
    <row r="49" spans="2:10" s="13" customFormat="1" ht="241.5" outlineLevel="1" thickTop="1" thickBot="1" x14ac:dyDescent="0.25">
      <c r="B49" s="39" t="s">
        <v>99</v>
      </c>
      <c r="C49" s="40" t="s">
        <v>100</v>
      </c>
      <c r="D49" s="41" t="s">
        <v>101</v>
      </c>
      <c r="E49" s="41">
        <v>202869604.18333337</v>
      </c>
      <c r="F49" s="42">
        <v>230276473.44</v>
      </c>
      <c r="G49" s="42">
        <f t="shared" si="2"/>
        <v>-27406869.256666631</v>
      </c>
      <c r="H49" s="43">
        <f t="shared" si="1"/>
        <v>-0.11901723544419163</v>
      </c>
      <c r="I49" s="40" t="s">
        <v>233</v>
      </c>
      <c r="J49" s="40" t="s">
        <v>242</v>
      </c>
    </row>
    <row r="50" spans="2:10" s="13" customFormat="1" ht="85.5" outlineLevel="1" thickTop="1" thickBot="1" x14ac:dyDescent="0.25">
      <c r="B50" s="39" t="s">
        <v>102</v>
      </c>
      <c r="C50" s="40" t="s">
        <v>103</v>
      </c>
      <c r="D50" s="41" t="s">
        <v>104</v>
      </c>
      <c r="E50" s="41">
        <v>300000</v>
      </c>
      <c r="F50" s="42">
        <v>633000</v>
      </c>
      <c r="G50" s="42">
        <f t="shared" si="2"/>
        <v>-333000</v>
      </c>
      <c r="H50" s="43">
        <f t="shared" si="1"/>
        <v>-0.52606635071090047</v>
      </c>
      <c r="I50" s="40"/>
      <c r="J50" s="40"/>
    </row>
    <row r="51" spans="2:10" s="13" customFormat="1" ht="61.5" outlineLevel="1" thickTop="1" thickBot="1" x14ac:dyDescent="0.25">
      <c r="B51" s="39" t="s">
        <v>105</v>
      </c>
      <c r="C51" s="40" t="s">
        <v>106</v>
      </c>
      <c r="D51" s="41" t="s">
        <v>107</v>
      </c>
      <c r="E51" s="41">
        <v>500000</v>
      </c>
      <c r="F51" s="42">
        <v>500000</v>
      </c>
      <c r="G51" s="42">
        <f t="shared" si="2"/>
        <v>0</v>
      </c>
      <c r="H51" s="43">
        <f t="shared" si="1"/>
        <v>0</v>
      </c>
      <c r="I51" s="40"/>
      <c r="J51" s="40"/>
    </row>
    <row r="52" spans="2:10" s="13" customFormat="1" ht="37.5" outlineLevel="1" thickTop="1" thickBot="1" x14ac:dyDescent="0.25">
      <c r="B52" s="39" t="s">
        <v>108</v>
      </c>
      <c r="C52" s="40" t="s">
        <v>109</v>
      </c>
      <c r="D52" s="41" t="s">
        <v>110</v>
      </c>
      <c r="E52" s="41">
        <v>11340000</v>
      </c>
      <c r="F52" s="42">
        <v>11340000</v>
      </c>
      <c r="G52" s="42">
        <f t="shared" si="2"/>
        <v>0</v>
      </c>
      <c r="H52" s="43">
        <f t="shared" si="1"/>
        <v>0</v>
      </c>
      <c r="I52" s="40"/>
      <c r="J52" s="40"/>
    </row>
    <row r="53" spans="2:10" s="13" customFormat="1" ht="61.5" outlineLevel="1" thickTop="1" thickBot="1" x14ac:dyDescent="0.25">
      <c r="B53" s="39" t="s">
        <v>111</v>
      </c>
      <c r="C53" s="40" t="s">
        <v>112</v>
      </c>
      <c r="D53" s="41" t="s">
        <v>113</v>
      </c>
      <c r="E53" s="41">
        <v>1000000</v>
      </c>
      <c r="F53" s="42">
        <v>1000000</v>
      </c>
      <c r="G53" s="42">
        <f t="shared" si="2"/>
        <v>0</v>
      </c>
      <c r="H53" s="43">
        <f t="shared" si="1"/>
        <v>0</v>
      </c>
      <c r="I53" s="40"/>
      <c r="J53" s="40"/>
    </row>
    <row r="54" spans="2:10" s="13" customFormat="1" ht="61.5" outlineLevel="1" thickTop="1" thickBot="1" x14ac:dyDescent="0.25">
      <c r="B54" s="39" t="s">
        <v>114</v>
      </c>
      <c r="C54" s="40" t="s">
        <v>115</v>
      </c>
      <c r="D54" s="41" t="s">
        <v>116</v>
      </c>
      <c r="E54" s="41">
        <v>200000</v>
      </c>
      <c r="F54" s="42">
        <v>1000000</v>
      </c>
      <c r="G54" s="42">
        <f t="shared" si="2"/>
        <v>-800000</v>
      </c>
      <c r="H54" s="43">
        <f t="shared" si="1"/>
        <v>-0.8</v>
      </c>
      <c r="I54" s="40"/>
      <c r="J54" s="40"/>
    </row>
    <row r="55" spans="2:10" s="13" customFormat="1" ht="73.5" outlineLevel="1" thickTop="1" thickBot="1" x14ac:dyDescent="0.25">
      <c r="B55" s="39" t="s">
        <v>117</v>
      </c>
      <c r="C55" s="40" t="s">
        <v>118</v>
      </c>
      <c r="D55" s="41" t="s">
        <v>119</v>
      </c>
      <c r="E55" s="41">
        <v>572000</v>
      </c>
      <c r="F55" s="42">
        <v>1500000</v>
      </c>
      <c r="G55" s="42">
        <f t="shared" si="2"/>
        <v>-928000</v>
      </c>
      <c r="H55" s="43">
        <f t="shared" si="1"/>
        <v>-0.6186666666666667</v>
      </c>
      <c r="I55" s="40"/>
      <c r="J55" s="40"/>
    </row>
    <row r="56" spans="2:10" s="13" customFormat="1" ht="49.5" outlineLevel="1" thickTop="1" thickBot="1" x14ac:dyDescent="0.25">
      <c r="B56" s="39" t="s">
        <v>120</v>
      </c>
      <c r="C56" s="40" t="s">
        <v>121</v>
      </c>
      <c r="D56" s="41" t="s">
        <v>122</v>
      </c>
      <c r="E56" s="41">
        <v>50000</v>
      </c>
      <c r="F56" s="42">
        <v>100000</v>
      </c>
      <c r="G56" s="42">
        <f t="shared" si="2"/>
        <v>-50000</v>
      </c>
      <c r="H56" s="43">
        <f t="shared" si="1"/>
        <v>-0.5</v>
      </c>
      <c r="I56" s="40"/>
      <c r="J56" s="40"/>
    </row>
    <row r="57" spans="2:10" s="13" customFormat="1" ht="14.25" thickTop="1" thickBot="1" x14ac:dyDescent="0.25">
      <c r="B57" s="33">
        <v>2</v>
      </c>
      <c r="C57" s="34" t="s">
        <v>123</v>
      </c>
      <c r="D57" s="35"/>
      <c r="E57" s="35">
        <f>SUM(E58:E71)</f>
        <v>22925000</v>
      </c>
      <c r="F57" s="36">
        <f>SUM(F58:F71)</f>
        <v>22697500</v>
      </c>
      <c r="G57" s="36">
        <f>SUM(G58:G68)</f>
        <v>30000</v>
      </c>
      <c r="H57" s="37">
        <f t="shared" si="1"/>
        <v>1.0023130300693905E-2</v>
      </c>
      <c r="I57" s="38"/>
      <c r="J57" s="35"/>
    </row>
    <row r="58" spans="2:10" s="13" customFormat="1" ht="73.5" outlineLevel="1" thickTop="1" thickBot="1" x14ac:dyDescent="0.25">
      <c r="B58" s="39" t="s">
        <v>124</v>
      </c>
      <c r="C58" s="40" t="s">
        <v>125</v>
      </c>
      <c r="D58" s="41" t="s">
        <v>126</v>
      </c>
      <c r="E58" s="41">
        <v>2000000</v>
      </c>
      <c r="F58" s="42">
        <v>3500000</v>
      </c>
      <c r="G58" s="42">
        <f t="shared" ref="G58:G71" si="3">+E58-F58</f>
        <v>-1500000</v>
      </c>
      <c r="H58" s="43">
        <f t="shared" si="1"/>
        <v>-0.4285714285714286</v>
      </c>
      <c r="I58" s="40"/>
      <c r="J58" s="40"/>
    </row>
    <row r="59" spans="2:10" s="13" customFormat="1" ht="49.5" outlineLevel="1" thickTop="1" thickBot="1" x14ac:dyDescent="0.25">
      <c r="B59" s="39" t="s">
        <v>127</v>
      </c>
      <c r="C59" s="40" t="s">
        <v>128</v>
      </c>
      <c r="D59" s="41" t="s">
        <v>129</v>
      </c>
      <c r="E59" s="41">
        <v>100000</v>
      </c>
      <c r="F59" s="42">
        <v>250000</v>
      </c>
      <c r="G59" s="42">
        <f t="shared" si="3"/>
        <v>-150000</v>
      </c>
      <c r="H59" s="43">
        <f t="shared" si="1"/>
        <v>-0.6</v>
      </c>
      <c r="I59" s="40"/>
      <c r="J59" s="40"/>
    </row>
    <row r="60" spans="2:10" s="13" customFormat="1" ht="61.5" outlineLevel="1" thickTop="1" thickBot="1" x14ac:dyDescent="0.25">
      <c r="B60" s="39" t="s">
        <v>130</v>
      </c>
      <c r="C60" s="40" t="s">
        <v>131</v>
      </c>
      <c r="D60" s="41" t="s">
        <v>132</v>
      </c>
      <c r="E60" s="41">
        <v>4000000</v>
      </c>
      <c r="F60" s="42">
        <v>4000000</v>
      </c>
      <c r="G60" s="42">
        <f t="shared" si="3"/>
        <v>0</v>
      </c>
      <c r="H60" s="43">
        <f t="shared" si="1"/>
        <v>0</v>
      </c>
      <c r="I60" s="40"/>
      <c r="J60" s="40"/>
    </row>
    <row r="61" spans="2:10" s="13" customFormat="1" ht="61.5" outlineLevel="1" thickTop="1" thickBot="1" x14ac:dyDescent="0.25">
      <c r="B61" s="39" t="s">
        <v>133</v>
      </c>
      <c r="C61" s="40" t="s">
        <v>134</v>
      </c>
      <c r="D61" s="41" t="s">
        <v>135</v>
      </c>
      <c r="E61" s="41">
        <v>3190000</v>
      </c>
      <c r="F61" s="42">
        <v>3000000</v>
      </c>
      <c r="G61" s="42">
        <f t="shared" si="3"/>
        <v>190000</v>
      </c>
      <c r="H61" s="43">
        <f t="shared" si="1"/>
        <v>6.3333333333333242E-2</v>
      </c>
      <c r="I61" s="40"/>
      <c r="J61" s="40"/>
    </row>
    <row r="62" spans="2:10" s="13" customFormat="1" ht="85.5" outlineLevel="1" thickTop="1" thickBot="1" x14ac:dyDescent="0.25">
      <c r="B62" s="39" t="s">
        <v>136</v>
      </c>
      <c r="C62" s="40" t="s">
        <v>137</v>
      </c>
      <c r="D62" s="41" t="s">
        <v>138</v>
      </c>
      <c r="E62" s="41">
        <v>100000</v>
      </c>
      <c r="F62" s="42">
        <v>100000</v>
      </c>
      <c r="G62" s="42">
        <f t="shared" si="3"/>
        <v>0</v>
      </c>
      <c r="H62" s="43">
        <f t="shared" si="1"/>
        <v>0</v>
      </c>
      <c r="I62" s="40"/>
      <c r="J62" s="40"/>
    </row>
    <row r="63" spans="2:10" s="13" customFormat="1" ht="49.5" outlineLevel="1" thickTop="1" thickBot="1" x14ac:dyDescent="0.25">
      <c r="B63" s="39" t="s">
        <v>139</v>
      </c>
      <c r="C63" s="40" t="s">
        <v>140</v>
      </c>
      <c r="D63" s="41" t="s">
        <v>141</v>
      </c>
      <c r="E63" s="41">
        <v>540000</v>
      </c>
      <c r="F63" s="42">
        <v>540000</v>
      </c>
      <c r="G63" s="42">
        <f t="shared" si="3"/>
        <v>0</v>
      </c>
      <c r="H63" s="43">
        <f t="shared" si="1"/>
        <v>0</v>
      </c>
      <c r="I63" s="40"/>
      <c r="J63" s="40"/>
    </row>
    <row r="64" spans="2:10" s="13" customFormat="1" ht="25.5" outlineLevel="1" thickTop="1" thickBot="1" x14ac:dyDescent="0.25">
      <c r="B64" s="39" t="s">
        <v>142</v>
      </c>
      <c r="C64" s="40" t="s">
        <v>143</v>
      </c>
      <c r="D64" s="41" t="s">
        <v>144</v>
      </c>
      <c r="E64" s="41">
        <v>400000</v>
      </c>
      <c r="F64" s="42">
        <v>400000</v>
      </c>
      <c r="G64" s="42">
        <f t="shared" si="3"/>
        <v>0</v>
      </c>
      <c r="H64" s="43">
        <f t="shared" si="1"/>
        <v>0</v>
      </c>
      <c r="I64" s="40"/>
      <c r="J64" s="40"/>
    </row>
    <row r="65" spans="2:10" s="13" customFormat="1" ht="49.5" outlineLevel="1" thickTop="1" thickBot="1" x14ac:dyDescent="0.25">
      <c r="B65" s="39" t="s">
        <v>145</v>
      </c>
      <c r="C65" s="40" t="s">
        <v>146</v>
      </c>
      <c r="D65" s="41" t="s">
        <v>147</v>
      </c>
      <c r="E65" s="41">
        <v>450000</v>
      </c>
      <c r="F65" s="42">
        <v>190000</v>
      </c>
      <c r="G65" s="42">
        <f t="shared" si="3"/>
        <v>260000</v>
      </c>
      <c r="H65" s="43">
        <f t="shared" si="1"/>
        <v>1.3684210526315788</v>
      </c>
      <c r="I65" s="40"/>
      <c r="J65" s="40"/>
    </row>
    <row r="66" spans="2:10" s="13" customFormat="1" ht="85.5" outlineLevel="1" thickTop="1" thickBot="1" x14ac:dyDescent="0.25">
      <c r="B66" s="39" t="s">
        <v>148</v>
      </c>
      <c r="C66" s="40" t="s">
        <v>149</v>
      </c>
      <c r="D66" s="41" t="s">
        <v>150</v>
      </c>
      <c r="E66" s="41">
        <v>1000000</v>
      </c>
      <c r="F66" s="42">
        <v>1000000</v>
      </c>
      <c r="G66" s="42">
        <f t="shared" si="3"/>
        <v>0</v>
      </c>
      <c r="H66" s="43">
        <f t="shared" si="1"/>
        <v>0</v>
      </c>
      <c r="I66" s="40"/>
      <c r="J66" s="40"/>
    </row>
    <row r="67" spans="2:10" s="13" customFormat="1" ht="49.5" outlineLevel="1" thickTop="1" thickBot="1" x14ac:dyDescent="0.25">
      <c r="B67" s="39" t="s">
        <v>151</v>
      </c>
      <c r="C67" s="40" t="s">
        <v>152</v>
      </c>
      <c r="D67" s="41" t="s">
        <v>153</v>
      </c>
      <c r="E67" s="41">
        <v>966000</v>
      </c>
      <c r="F67" s="42">
        <v>966000</v>
      </c>
      <c r="G67" s="42">
        <f t="shared" si="3"/>
        <v>0</v>
      </c>
      <c r="H67" s="43">
        <f t="shared" si="1"/>
        <v>0</v>
      </c>
      <c r="I67" s="40"/>
      <c r="J67" s="40"/>
    </row>
    <row r="68" spans="2:10" s="13" customFormat="1" ht="61.5" outlineLevel="1" thickTop="1" thickBot="1" x14ac:dyDescent="0.25">
      <c r="B68" s="39" t="s">
        <v>154</v>
      </c>
      <c r="C68" s="40" t="s">
        <v>155</v>
      </c>
      <c r="D68" s="41" t="s">
        <v>156</v>
      </c>
      <c r="E68" s="41">
        <v>9390000</v>
      </c>
      <c r="F68" s="42">
        <v>8160000</v>
      </c>
      <c r="G68" s="42">
        <f t="shared" si="3"/>
        <v>1230000</v>
      </c>
      <c r="H68" s="43">
        <f t="shared" si="1"/>
        <v>0.15073529411764697</v>
      </c>
      <c r="I68" s="40"/>
      <c r="J68" s="40"/>
    </row>
    <row r="69" spans="2:10" s="13" customFormat="1" ht="73.5" outlineLevel="1" thickTop="1" thickBot="1" x14ac:dyDescent="0.25">
      <c r="B69" s="39" t="s">
        <v>157</v>
      </c>
      <c r="C69" s="40" t="s">
        <v>158</v>
      </c>
      <c r="D69" s="41" t="s">
        <v>159</v>
      </c>
      <c r="E69" s="41">
        <v>60000</v>
      </c>
      <c r="F69" s="42">
        <v>0</v>
      </c>
      <c r="G69" s="42">
        <f t="shared" si="3"/>
        <v>60000</v>
      </c>
      <c r="H69" s="43">
        <v>1</v>
      </c>
      <c r="I69" s="40"/>
      <c r="J69" s="40"/>
    </row>
    <row r="70" spans="2:10" s="13" customFormat="1" ht="61.5" outlineLevel="1" thickTop="1" thickBot="1" x14ac:dyDescent="0.25">
      <c r="B70" s="39" t="s">
        <v>160</v>
      </c>
      <c r="C70" s="40" t="s">
        <v>161</v>
      </c>
      <c r="D70" s="41" t="s">
        <v>162</v>
      </c>
      <c r="E70" s="41">
        <v>250000</v>
      </c>
      <c r="F70" s="42">
        <v>270000</v>
      </c>
      <c r="G70" s="42">
        <f t="shared" si="3"/>
        <v>-20000</v>
      </c>
      <c r="H70" s="43">
        <f>+E70/F70-1</f>
        <v>-7.407407407407407E-2</v>
      </c>
      <c r="I70" s="40"/>
      <c r="J70" s="40"/>
    </row>
    <row r="71" spans="2:10" s="13" customFormat="1" ht="25.5" outlineLevel="1" thickTop="1" thickBot="1" x14ac:dyDescent="0.25">
      <c r="B71" s="39" t="s">
        <v>163</v>
      </c>
      <c r="C71" s="40" t="s">
        <v>164</v>
      </c>
      <c r="D71" s="41" t="s">
        <v>165</v>
      </c>
      <c r="E71" s="41">
        <v>479000</v>
      </c>
      <c r="F71" s="42">
        <v>321500</v>
      </c>
      <c r="G71" s="42">
        <f t="shared" si="3"/>
        <v>157500</v>
      </c>
      <c r="H71" s="43">
        <f t="shared" si="1"/>
        <v>0.489891135303266</v>
      </c>
      <c r="I71" s="40"/>
      <c r="J71" s="40"/>
    </row>
    <row r="72" spans="2:10" s="13" customFormat="1" ht="14.25" thickTop="1" thickBot="1" x14ac:dyDescent="0.25">
      <c r="B72" s="33" t="s">
        <v>166</v>
      </c>
      <c r="C72" s="34" t="s">
        <v>167</v>
      </c>
      <c r="D72" s="35"/>
      <c r="E72" s="35">
        <f>SUM(E73:E75)</f>
        <v>61505772.1875</v>
      </c>
      <c r="F72" s="36">
        <f>SUM(F73:F75)</f>
        <v>36447792.18</v>
      </c>
      <c r="G72" s="36">
        <f>SUM(G75:G75)</f>
        <v>24363980.0075</v>
      </c>
      <c r="H72" s="37">
        <f t="shared" si="1"/>
        <v>0.68750337150051211</v>
      </c>
      <c r="I72" s="38"/>
      <c r="J72" s="35"/>
    </row>
    <row r="73" spans="2:10" s="13" customFormat="1" ht="37.5" outlineLevel="1" thickTop="1" thickBot="1" x14ac:dyDescent="0.25">
      <c r="B73" s="39" t="s">
        <v>168</v>
      </c>
      <c r="C73" s="40" t="s">
        <v>169</v>
      </c>
      <c r="D73" s="41" t="s">
        <v>170</v>
      </c>
      <c r="E73" s="41">
        <v>26250000</v>
      </c>
      <c r="F73" s="42">
        <v>25956000</v>
      </c>
      <c r="G73" s="42">
        <f>+E73-F73</f>
        <v>294000</v>
      </c>
      <c r="H73" s="43">
        <f t="shared" si="1"/>
        <v>1.1326860841423869E-2</v>
      </c>
      <c r="I73" s="40"/>
      <c r="J73" s="40"/>
    </row>
    <row r="74" spans="2:10" s="13" customFormat="1" ht="85.5" outlineLevel="1" thickTop="1" thickBot="1" x14ac:dyDescent="0.25">
      <c r="B74" s="39" t="s">
        <v>220</v>
      </c>
      <c r="C74" s="40" t="s">
        <v>221</v>
      </c>
      <c r="D74" s="41" t="s">
        <v>222</v>
      </c>
      <c r="E74" s="41">
        <v>400000</v>
      </c>
      <c r="F74" s="42">
        <v>0</v>
      </c>
      <c r="G74" s="42">
        <f>+E74-F74</f>
        <v>400000</v>
      </c>
      <c r="H74" s="43">
        <v>1</v>
      </c>
      <c r="I74" s="40"/>
      <c r="J74" s="40"/>
    </row>
    <row r="75" spans="2:10" s="13" customFormat="1" ht="90.75" customHeight="1" outlineLevel="1" thickTop="1" thickBot="1" x14ac:dyDescent="0.25">
      <c r="B75" s="39" t="s">
        <v>171</v>
      </c>
      <c r="C75" s="40" t="s">
        <v>172</v>
      </c>
      <c r="D75" s="41" t="s">
        <v>173</v>
      </c>
      <c r="E75" s="41">
        <v>34855772.1875</v>
      </c>
      <c r="F75" s="42">
        <v>10491792.18</v>
      </c>
      <c r="G75" s="42">
        <f>+E75-F75</f>
        <v>24363980.0075</v>
      </c>
      <c r="H75" s="43">
        <f t="shared" si="1"/>
        <v>2.3221943009835715</v>
      </c>
      <c r="I75" s="40" t="s">
        <v>231</v>
      </c>
      <c r="J75" s="40" t="s">
        <v>241</v>
      </c>
    </row>
    <row r="76" spans="2:10" s="13" customFormat="1" ht="14.25" thickTop="1" thickBot="1" x14ac:dyDescent="0.25">
      <c r="B76" s="33">
        <v>6</v>
      </c>
      <c r="C76" s="34" t="s">
        <v>174</v>
      </c>
      <c r="D76" s="35"/>
      <c r="E76" s="35">
        <f>SUM(E77:E82)</f>
        <v>391885500</v>
      </c>
      <c r="F76" s="36">
        <f>SUM(F77:F82)</f>
        <v>274562000</v>
      </c>
      <c r="G76" s="36">
        <f>SUM(G77:G82)</f>
        <v>117323500</v>
      </c>
      <c r="H76" s="37">
        <f t="shared" ref="H76:H82" si="4">+E76/F76-1</f>
        <v>0.42731149977054361</v>
      </c>
      <c r="I76" s="38"/>
      <c r="J76" s="35"/>
    </row>
    <row r="77" spans="2:10" s="13" customFormat="1" ht="61.5" outlineLevel="1" thickTop="1" thickBot="1" x14ac:dyDescent="0.25">
      <c r="B77" s="39" t="s">
        <v>175</v>
      </c>
      <c r="C77" s="40" t="s">
        <v>176</v>
      </c>
      <c r="D77" s="41" t="s">
        <v>177</v>
      </c>
      <c r="E77" s="41">
        <v>548000</v>
      </c>
      <c r="F77" s="42">
        <v>2520000</v>
      </c>
      <c r="G77" s="42">
        <f t="shared" ref="G77:G82" si="5">+E77-F77</f>
        <v>-1972000</v>
      </c>
      <c r="H77" s="43">
        <f t="shared" si="4"/>
        <v>-0.78253968253968254</v>
      </c>
      <c r="I77" s="40"/>
      <c r="J77" s="40"/>
    </row>
    <row r="78" spans="2:10" s="13" customFormat="1" ht="73.5" outlineLevel="1" thickTop="1" thickBot="1" x14ac:dyDescent="0.25">
      <c r="B78" s="39" t="s">
        <v>178</v>
      </c>
      <c r="C78" s="40" t="s">
        <v>179</v>
      </c>
      <c r="D78" s="41" t="s">
        <v>180</v>
      </c>
      <c r="E78" s="41">
        <v>1000000</v>
      </c>
      <c r="F78" s="42">
        <v>1000000</v>
      </c>
      <c r="G78" s="42">
        <f t="shared" si="5"/>
        <v>0</v>
      </c>
      <c r="H78" s="43">
        <f t="shared" si="4"/>
        <v>0</v>
      </c>
      <c r="I78" s="40"/>
      <c r="J78" s="40"/>
    </row>
    <row r="79" spans="2:10" s="13" customFormat="1" ht="61.5" outlineLevel="1" thickTop="1" thickBot="1" x14ac:dyDescent="0.25">
      <c r="B79" s="39" t="s">
        <v>181</v>
      </c>
      <c r="C79" s="40" t="s">
        <v>182</v>
      </c>
      <c r="D79" s="41" t="s">
        <v>183</v>
      </c>
      <c r="E79" s="41">
        <v>75000000</v>
      </c>
      <c r="F79" s="42">
        <v>75000000</v>
      </c>
      <c r="G79" s="42">
        <f t="shared" si="5"/>
        <v>0</v>
      </c>
      <c r="H79" s="43">
        <f t="shared" si="4"/>
        <v>0</v>
      </c>
      <c r="I79" s="40"/>
      <c r="J79" s="40"/>
    </row>
    <row r="80" spans="2:10" s="13" customFormat="1" ht="37.5" outlineLevel="1" thickTop="1" thickBot="1" x14ac:dyDescent="0.25">
      <c r="B80" s="39" t="s">
        <v>184</v>
      </c>
      <c r="C80" s="40" t="s">
        <v>185</v>
      </c>
      <c r="D80" s="41" t="s">
        <v>186</v>
      </c>
      <c r="E80" s="41">
        <v>100000000</v>
      </c>
      <c r="F80" s="42">
        <v>100000000</v>
      </c>
      <c r="G80" s="42">
        <f t="shared" si="5"/>
        <v>0</v>
      </c>
      <c r="H80" s="43">
        <f t="shared" si="4"/>
        <v>0</v>
      </c>
      <c r="I80" s="40"/>
      <c r="J80" s="40"/>
    </row>
    <row r="81" spans="1:10" s="13" customFormat="1" ht="108.75" customHeight="1" outlineLevel="1" thickTop="1" thickBot="1" x14ac:dyDescent="0.25">
      <c r="B81" s="39" t="s">
        <v>187</v>
      </c>
      <c r="C81" s="40" t="s">
        <v>188</v>
      </c>
      <c r="D81" s="41" t="s">
        <v>189</v>
      </c>
      <c r="E81" s="41">
        <v>143400000</v>
      </c>
      <c r="F81" s="42">
        <v>22500000</v>
      </c>
      <c r="G81" s="42">
        <f t="shared" si="5"/>
        <v>120900000</v>
      </c>
      <c r="H81" s="43">
        <f t="shared" si="4"/>
        <v>5.3733333333333331</v>
      </c>
      <c r="I81" s="40" t="s">
        <v>232</v>
      </c>
      <c r="J81" s="40" t="s">
        <v>240</v>
      </c>
    </row>
    <row r="82" spans="1:10" s="13" customFormat="1" ht="73.5" outlineLevel="1" thickTop="1" thickBot="1" x14ac:dyDescent="0.25">
      <c r="B82" s="39" t="s">
        <v>196</v>
      </c>
      <c r="C82" s="40" t="s">
        <v>190</v>
      </c>
      <c r="D82" s="41" t="s">
        <v>191</v>
      </c>
      <c r="E82" s="41">
        <v>71937500</v>
      </c>
      <c r="F82" s="42">
        <v>73542000</v>
      </c>
      <c r="G82" s="42">
        <f t="shared" si="5"/>
        <v>-1604500</v>
      </c>
      <c r="H82" s="43">
        <f t="shared" si="4"/>
        <v>-2.1817464850017676E-2</v>
      </c>
      <c r="I82" s="40"/>
      <c r="J82" s="40"/>
    </row>
    <row r="83" spans="1:10" ht="14.25" thickTop="1" thickBot="1" x14ac:dyDescent="0.25">
      <c r="B83" s="33"/>
      <c r="C83" s="34" t="s">
        <v>193</v>
      </c>
      <c r="D83" s="35"/>
      <c r="E83" s="35">
        <f>E8+E27+E57+E72+E76</f>
        <v>13531938363.115501</v>
      </c>
      <c r="F83" s="36">
        <f>F8+F27+F57+F72+F76</f>
        <v>13561946106.919998</v>
      </c>
      <c r="G83" s="36">
        <f>+E83-F83</f>
        <v>-30007743.804496765</v>
      </c>
      <c r="H83" s="37">
        <f>+E83/F83-1</f>
        <v>-2.2126429030111527E-3</v>
      </c>
      <c r="I83" s="38"/>
      <c r="J83" s="35"/>
    </row>
    <row r="84" spans="1:10" ht="13.5" thickTop="1" x14ac:dyDescent="0.2"/>
    <row r="85" spans="1:10" x14ac:dyDescent="0.2">
      <c r="C85" s="55" t="s">
        <v>192</v>
      </c>
      <c r="D85" s="55"/>
      <c r="E85" s="9"/>
      <c r="F85" s="9"/>
      <c r="G85" s="9"/>
      <c r="H85" s="10"/>
      <c r="I85" s="10"/>
    </row>
    <row r="86" spans="1:10" x14ac:dyDescent="0.2">
      <c r="C86" s="56" t="s">
        <v>194</v>
      </c>
      <c r="D86" s="56"/>
      <c r="E86" s="11"/>
      <c r="F86" s="11"/>
      <c r="G86" s="11"/>
      <c r="H86" s="12"/>
      <c r="I86" s="12"/>
    </row>
    <row r="88" spans="1:10" x14ac:dyDescent="0.2">
      <c r="A88" s="14"/>
      <c r="B88" s="20"/>
      <c r="C88" s="52" t="s">
        <v>227</v>
      </c>
      <c r="D88" s="52"/>
      <c r="E88" s="21"/>
      <c r="F88" s="21"/>
      <c r="G88" s="22"/>
      <c r="H88" s="22"/>
      <c r="I88" s="14"/>
      <c r="J88" s="14"/>
    </row>
    <row r="89" spans="1:10" x14ac:dyDescent="0.2">
      <c r="A89" s="14"/>
      <c r="B89" s="20"/>
      <c r="C89" s="20"/>
      <c r="D89" s="23"/>
      <c r="E89" s="23"/>
      <c r="F89" s="23"/>
      <c r="G89" s="24"/>
      <c r="H89" s="24"/>
      <c r="I89" s="18"/>
      <c r="J89" s="14"/>
    </row>
    <row r="90" spans="1:10" x14ac:dyDescent="0.2">
      <c r="A90" s="14"/>
      <c r="B90" s="16"/>
      <c r="C90" s="15"/>
      <c r="D90" s="15"/>
      <c r="E90" s="15"/>
      <c r="F90" s="15"/>
      <c r="G90" s="15"/>
      <c r="H90" s="14"/>
      <c r="I90" s="14"/>
      <c r="J90" s="14"/>
    </row>
    <row r="91" spans="1:10" ht="15" x14ac:dyDescent="0.25">
      <c r="A91" s="14"/>
      <c r="C91" s="25"/>
      <c r="D91" s="27" t="s">
        <v>228</v>
      </c>
      <c r="E91" s="26"/>
      <c r="F91" s="23"/>
      <c r="G91" s="20"/>
      <c r="H91" s="20"/>
      <c r="I91" s="19"/>
      <c r="J91" s="14"/>
    </row>
    <row r="92" spans="1:10" ht="15.75" thickBot="1" x14ac:dyDescent="0.3">
      <c r="A92" s="14"/>
      <c r="B92" s="26"/>
      <c r="C92" s="25"/>
      <c r="D92" s="25"/>
      <c r="E92" s="25"/>
      <c r="F92" s="20"/>
      <c r="G92" s="20"/>
      <c r="H92" s="20"/>
      <c r="I92" s="17"/>
      <c r="J92" s="14"/>
    </row>
    <row r="93" spans="1:10" ht="25.5" thickTop="1" thickBot="1" x14ac:dyDescent="0.25">
      <c r="A93" s="14"/>
      <c r="B93" s="20"/>
      <c r="D93" s="29" t="s">
        <v>229</v>
      </c>
      <c r="E93" s="29" t="s">
        <v>236</v>
      </c>
      <c r="F93" s="29" t="s">
        <v>230</v>
      </c>
      <c r="G93" s="57" t="s">
        <v>238</v>
      </c>
      <c r="H93" s="58"/>
      <c r="I93" s="48"/>
      <c r="J93" s="14"/>
    </row>
    <row r="94" spans="1:10" ht="45.75" customHeight="1" thickTop="1" thickBot="1" x14ac:dyDescent="0.25">
      <c r="A94" s="14"/>
      <c r="B94" s="20"/>
      <c r="D94" s="44" t="s">
        <v>235</v>
      </c>
      <c r="E94" s="45">
        <v>4</v>
      </c>
      <c r="F94" s="47" t="s">
        <v>237</v>
      </c>
      <c r="G94" s="50" t="s">
        <v>239</v>
      </c>
      <c r="H94" s="51"/>
      <c r="I94" s="48"/>
      <c r="J94" s="14"/>
    </row>
    <row r="95" spans="1:10" ht="13.5" thickTop="1" x14ac:dyDescent="0.2">
      <c r="F95" s="46"/>
    </row>
  </sheetData>
  <sheetProtection algorithmName="SHA-512" hashValue="2QZH9aDfzocx8g3fBw7Ly0mZbcvCzOL0HYBR4YHCQlWptYhTuM27s/yAQudUk736XLideU+pyNYansUNMv452g==" saltValue="PMGBM/1i6RQy4HXkUcox/w==" spinCount="100000" sheet="1" objects="1" scenarios="1" formatCells="0" formatColumns="0" formatRows="0" insertColumns="0" pivotTables="0"/>
  <autoFilter ref="B7:H82"/>
  <mergeCells count="7">
    <mergeCell ref="G94:H94"/>
    <mergeCell ref="C88:D88"/>
    <mergeCell ref="B5:H5"/>
    <mergeCell ref="B4:I4"/>
    <mergeCell ref="C85:D85"/>
    <mergeCell ref="C86:D86"/>
    <mergeCell ref="G93:H9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F76 F74 E83:F85" formulaRange="1"/>
    <ignoredError sqref="G43:G54 G27 G29:G31 G33 G36 G38:G39 G41 G55:G56 G57:G62 G63:G82 G84:G85" formula="1" formulaRange="1"/>
    <ignoredError sqref="H43:H54 H27 H29:H31 H33 H36 H38:H39 H41 H55:H56 H57:H62 H63:H68 H75:H82 H71:H73 H84:H85" evalError="1" formula="1" formulaRange="1"/>
    <ignoredError sqref="H11:H12 H86:H87 H9 H13:H26" evalError="1"/>
    <ignoredError sqref="B72 B8" numberStoredAsText="1"/>
    <ignoredError sqref="B29"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de Consultas</vt:lpstr>
      <vt:lpstr>'Matriz de Consultas'!Área_de_impresión</vt:lpstr>
      <vt:lpstr>'Matriz de Consultas'!Títulos_a_imprimir</vt:lpstr>
    </vt:vector>
  </TitlesOfParts>
  <Company>Banco Central de Costa Rica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SOLANO LOPEZ WILBERTH FRANCISCO</cp:lastModifiedBy>
  <dcterms:created xsi:type="dcterms:W3CDTF">2020-07-21T18:06:29Z</dcterms:created>
  <dcterms:modified xsi:type="dcterms:W3CDTF">2020-08-20T20:35:05Z</dcterms:modified>
</cp:coreProperties>
</file>